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0EA50A53-811F-41AB-A063-E932D1A184D2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OTC" sheetId="22" r:id="rId6"/>
    <sheet name="Non Iraqis" sheetId="20" r:id="rId7"/>
    <sheet name="Not Trading Bonds" sheetId="9" r:id="rId8"/>
    <sheet name="Suspend" sheetId="10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2" l="1"/>
  <c r="F11" i="22" s="1"/>
  <c r="E10" i="22"/>
  <c r="E11" i="22" s="1"/>
  <c r="D10" i="22"/>
  <c r="D11" i="22" s="1"/>
  <c r="F38" i="20"/>
  <c r="F39" i="20" s="1"/>
  <c r="E38" i="20"/>
  <c r="E39" i="20" s="1"/>
  <c r="D38" i="20"/>
  <c r="D39" i="20" s="1"/>
  <c r="F31" i="20"/>
  <c r="E31" i="20"/>
  <c r="D31" i="20"/>
  <c r="F28" i="20"/>
  <c r="E28" i="20"/>
  <c r="D28" i="20"/>
  <c r="F21" i="20"/>
  <c r="E21" i="20"/>
  <c r="D21" i="20"/>
  <c r="F18" i="20"/>
  <c r="E18" i="20"/>
  <c r="D18" i="20"/>
  <c r="F14" i="20"/>
  <c r="E14" i="20"/>
  <c r="D14" i="20"/>
  <c r="F11" i="20"/>
  <c r="E11" i="20"/>
  <c r="D11" i="20"/>
  <c r="D32" i="20" l="1"/>
  <c r="E32" i="20"/>
  <c r="F32" i="20"/>
  <c r="E22" i="20"/>
  <c r="D22" i="20"/>
  <c r="F22" i="20"/>
  <c r="M84" i="16"/>
  <c r="N84" i="16"/>
  <c r="L84" i="16"/>
  <c r="M83" i="16"/>
  <c r="N83" i="16"/>
  <c r="L83" i="16"/>
  <c r="M65" i="16"/>
  <c r="N65" i="16"/>
  <c r="L65" i="16"/>
  <c r="M49" i="16"/>
  <c r="N49" i="16"/>
  <c r="L49" i="16"/>
  <c r="L14" i="16"/>
  <c r="M14" i="16"/>
  <c r="N14" i="16"/>
  <c r="L55" i="16"/>
  <c r="M55" i="16"/>
  <c r="N55" i="16"/>
  <c r="L38" i="16"/>
  <c r="M38" i="16"/>
  <c r="N38" i="16"/>
  <c r="L79" i="16"/>
  <c r="M79" i="16"/>
  <c r="N79" i="16"/>
  <c r="L48" i="16"/>
  <c r="M48" i="16"/>
  <c r="N48" i="16"/>
  <c r="L44" i="16" l="1"/>
  <c r="M44" i="16"/>
  <c r="N44" i="16"/>
  <c r="L82" i="16"/>
  <c r="M82" i="16"/>
  <c r="N82" i="16"/>
  <c r="L70" i="16"/>
  <c r="M70" i="16"/>
  <c r="N70" i="16"/>
  <c r="L64" i="16"/>
  <c r="M64" i="16"/>
  <c r="N64" i="16"/>
  <c r="L61" i="16"/>
  <c r="M61" i="16"/>
  <c r="N61" i="16"/>
  <c r="L27" i="16"/>
  <c r="M27" i="16"/>
  <c r="N27" i="16"/>
  <c r="L22" i="16"/>
  <c r="M22" i="16"/>
  <c r="N22" i="16"/>
  <c r="L58" i="16"/>
  <c r="M58" i="16"/>
  <c r="N58" i="16"/>
  <c r="L73" i="16"/>
  <c r="M73" i="16"/>
  <c r="N73" i="16"/>
  <c r="L18" i="16"/>
  <c r="M18" i="16"/>
  <c r="N18" i="16"/>
  <c r="I8" i="15"/>
  <c r="I9" i="15" s="1"/>
  <c r="H8" i="15"/>
  <c r="H9" i="15" s="1"/>
  <c r="G8" i="15"/>
  <c r="G9" i="15" s="1"/>
  <c r="N6" i="12" l="1"/>
  <c r="J10" i="12"/>
  <c r="E10" i="12"/>
  <c r="I6" i="12" l="1"/>
  <c r="D6" i="12"/>
  <c r="E11" i="12"/>
  <c r="J11" i="12"/>
</calcChain>
</file>

<file path=xl/sharedStrings.xml><?xml version="1.0" encoding="utf-8"?>
<sst xmlns="http://schemas.openxmlformats.org/spreadsheetml/2006/main" count="575" uniqueCount="333">
  <si>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</si>
  <si>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</si>
  <si>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</si>
  <si>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</si>
  <si>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</si>
  <si>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</si>
  <si>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</si>
  <si>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</si>
  <si>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</si>
  <si>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</si>
  <si>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</si>
  <si>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</si>
  <si>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</si>
  <si>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</si>
  <si>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</si>
  <si>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</si>
  <si>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</si>
  <si>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</si>
  <si>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</si>
  <si>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</si>
  <si>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</si>
  <si>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</si>
  <si>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</si>
  <si>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</si>
  <si>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</si>
  <si>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</si>
  <si>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</si>
  <si>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</si>
  <si>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</si>
  <si>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</si>
  <si>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</si>
  <si>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</si>
  <si>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</si>
  <si>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</si>
  <si>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</si>
  <si>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</si>
  <si>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</si>
  <si>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</si>
  <si>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</si>
  <si>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</si>
  <si>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</si>
  <si>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</si>
  <si>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</si>
  <si>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</si>
  <si>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</si>
  <si>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</si>
  <si>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</si>
  <si>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</si>
  <si>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</si>
  <si>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</si>
  <si>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</si>
  <si>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</si>
  <si>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</si>
  <si>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</si>
  <si>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</si>
  <si>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</si>
  <si>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</si>
  <si>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</si>
  <si>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</si>
  <si>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</si>
  <si>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</si>
  <si>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</si>
  <si>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</si>
  <si>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</si>
  <si>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</si>
  <si>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</si>
  <si>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</si>
  <si>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</si>
  <si>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</si>
  <si>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</si>
  <si>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</si>
  <si>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</si>
  <si>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</si>
  <si>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</si>
  <si>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</si>
  <si>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</si>
  <si>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</si>
  <si>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</si>
  <si>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</si>
  <si>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</si>
  <si>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</si>
  <si>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</si>
  <si>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</si>
  <si>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</si>
  <si>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</si>
  <si>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</si>
  <si>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</si>
  <si>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</si>
  <si>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</si>
  <si>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</si>
  <si>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</si>
  <si>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</si>
  <si>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</si>
  <si>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</si>
  <si>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</si>
  <si>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</si>
  <si>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</si>
  <si>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</si>
  <si>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</si>
  <si>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</si>
  <si>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</si>
  <si>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</si>
  <si>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</si>
  <si>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</si>
  <si>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</si>
  <si>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</si>
  <si>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</si>
  <si>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</si>
  <si>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</si>
  <si>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</si>
  <si>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</si>
  <si>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</si>
  <si>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</si>
  <si>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</si>
  <si>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</si>
  <si>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</si>
  <si>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</si>
  <si>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</si>
  <si>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</si>
  <si>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</si>
  <si>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</si>
  <si>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</si>
  <si>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</si>
  <si>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</si>
  <si>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</si>
  <si>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</si>
  <si>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</si>
  <si>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</si>
  <si>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</si>
  <si>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</si>
  <si>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</si>
  <si>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</si>
  <si>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</si>
  <si>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</si>
  <si>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</si>
  <si>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</si>
  <si>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</si>
  <si>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</si>
  <si>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</si>
  <si>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</si>
  <si>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</si>
  <si>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</si>
  <si>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</si>
  <si>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</si>
  <si>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</si>
  <si>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</si>
  <si>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</si>
  <si>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</si>
  <si>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</si>
  <si>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</si>
  <si>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</si>
  <si>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</si>
  <si>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</si>
  <si>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</si>
  <si>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</si>
  <si>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</si>
  <si>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</si>
  <si>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</si>
  <si>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</si>
  <si>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</si>
  <si>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</si>
  <si>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</si>
  <si>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</si>
  <si>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</si>
  <si>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</si>
  <si>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</si>
  <si>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</si>
  <si>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</si>
  <si>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</si>
  <si>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</si>
  <si>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</si>
  <si>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</si>
  <si>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</si>
  <si>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</si>
  <si>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</si>
  <si>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</si>
  <si>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</si>
  <si>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</si>
  <si>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</si>
  <si>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</si>
  <si>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</si>
  <si>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</si>
  <si>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</si>
  <si>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</si>
  <si>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</si>
  <si>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</si>
  <si>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</si>
  <si>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</si>
  <si>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</si>
  <si>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</si>
  <si>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</si>
  <si>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</si>
  <si>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</si>
  <si>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</si>
  <si>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</si>
  <si>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</si>
  <si>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</si>
  <si>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</si>
  <si>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</si>
  <si>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</si>
  <si>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</si>
  <si>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</si>
  <si>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</si>
  <si>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</si>
  <si>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</si>
  <si>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</si>
  <si>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</si>
  <si>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</si>
  <si>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</si>
  <si>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</si>
  <si>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</si>
  <si>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</si>
  <si>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</si>
  <si>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</si>
  <si>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</si>
  <si>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</si>
  <si>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</si>
  <si>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</si>
  <si>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</si>
  <si>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</si>
  <si>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</si>
  <si>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</si>
  <si>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</si>
  <si>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</si>
  <si>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</si>
  <si>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</si>
  <si>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</si>
  <si>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</si>
  <si>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</si>
  <si>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</si>
  <si>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</si>
  <si>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</si>
  <si>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</si>
  <si>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</si>
  <si>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</si>
  <si>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</si>
  <si>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</si>
  <si>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</si>
  <si>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</si>
  <si>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</si>
  <si>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</si>
  <si>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</si>
  <si>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</si>
  <si>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</si>
  <si>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</si>
  <si>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</si>
  <si>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</si>
  <si>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</si>
  <si>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</si>
  <si>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</si>
  <si>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</si>
  <si>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</si>
  <si>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</si>
  <si>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</si>
  <si>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</si>
  <si>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</si>
  <si>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</si>
  <si>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</si>
  <si>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</si>
  <si>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</si>
  <si>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</si>
  <si>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</si>
  <si>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</si>
  <si>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</si>
  <si>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</si>
  <si>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</si>
  <si>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</si>
  <si>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</si>
  <si>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</si>
  <si>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</si>
  <si>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</si>
  <si>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</si>
  <si>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</si>
  <si>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</si>
  <si>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</si>
  <si>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</si>
  <si>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</si>
  <si>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</si>
  <si>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</si>
  <si>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</si>
  <si>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</si>
  <si>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</si>
  <si>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</si>
  <si>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</si>
  <si>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</si>
  <si>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</si>
  <si>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</si>
  <si>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</si>
  <si>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</si>
  <si>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</si>
  <si>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</si>
  <si>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</si>
  <si>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</si>
  <si>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</si>
  <si>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</si>
  <si>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</si>
  <si>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</si>
  <si>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Banks Sector</t>
  </si>
  <si>
    <t xml:space="preserve">Total </t>
  </si>
  <si>
    <t>Suspended Companies OTC</t>
  </si>
  <si>
    <t>Total of Agricultural Sector</t>
  </si>
  <si>
    <t>ISX Trading Indices of Sunday 23/11/2025</t>
  </si>
  <si>
    <t>Bulletin No (209)</t>
  </si>
  <si>
    <t>Sunday 23/11/2025</t>
  </si>
  <si>
    <t xml:space="preserve">OTC Platform Trading Bulletin No (209) </t>
  </si>
  <si>
    <t>Iraq Stock Exchange not trading companies of Sunday 23/11/2025</t>
  </si>
  <si>
    <t xml:space="preserve">Undisclosed Platform Companies Bulletin No (209) </t>
  </si>
  <si>
    <t>Second Platform Market Bulletin No (209)</t>
  </si>
  <si>
    <t xml:space="preserve">Regular Market Bulletin No (209) </t>
  </si>
  <si>
    <t>ABAP</t>
  </si>
  <si>
    <t xml:space="preserve">Babil Animal &amp; Vegetable Production </t>
  </si>
  <si>
    <t>Non Iraqis' Bulletin  Sunday     Nov  23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</si>
  <si>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</si>
  <si>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</si>
  <si>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</si>
  <si>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</si>
  <si>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</si>
  <si>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</si>
  <si>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</si>
  <si>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Total Bank sector</t>
  </si>
  <si>
    <t>Services Sector</t>
  </si>
  <si>
    <t>Total Services sector</t>
  </si>
  <si>
    <t>Industry Sector</t>
  </si>
  <si>
    <t xml:space="preserve">AL- Kindi of Veterinary Vaccines </t>
  </si>
  <si>
    <t>Total Industry sector</t>
  </si>
  <si>
    <t xml:space="preserve">Asia cell </t>
  </si>
  <si>
    <t>Total Telecommunication sector</t>
  </si>
  <si>
    <t>Non Iraqi Trading of Regular Market (Sell)</t>
  </si>
  <si>
    <t>Al-Mansour Bank</t>
  </si>
  <si>
    <t>Non Iraqi Trading of Undisclosed Platform (BUY)</t>
  </si>
  <si>
    <t xml:space="preserve">Al -HiLal Industries 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</si>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</sst>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  <numFmt numFmtId="168" formatCode="0.0"/>
  </numFmts>
  <fonts count="9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Engravers MT"/>
      <family val="1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7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0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5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</cellStyleXfs>
  <cellXfs count="364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7" xfId="0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8" xfId="0" applyFont="1" applyBorder="1" applyAlignment="1">
      <alignment horizontal="center" vertical="center"/>
    </xf>
    <xf numFmtId="0" fontId="8" fillId="0" borderId="68" xfId="1" applyFont="1" applyBorder="1" applyAlignment="1">
      <alignment horizontal="center" vertical="center" wrapText="1"/>
    </xf>
    <xf numFmtId="3" fontId="8" fillId="0" borderId="68" xfId="1" applyNumberFormat="1" applyFont="1" applyBorder="1" applyAlignment="1">
      <alignment horizontal="center" vertical="center" wrapText="1"/>
    </xf>
    <xf numFmtId="164" fontId="8" fillId="3" borderId="149" xfId="0" applyNumberFormat="1" applyFont="1" applyFill="1" applyBorder="1" applyAlignment="1">
      <alignment horizontal="center" vertical="center"/>
    </xf>
    <xf numFmtId="0" fontId="8" fillId="3" borderId="149" xfId="0" applyFont="1" applyFill="1" applyBorder="1" applyAlignment="1">
      <alignment horizontal="left" vertical="center"/>
    </xf>
    <xf numFmtId="0" fontId="8" fillId="3" borderId="149" xfId="0" applyFont="1" applyFill="1" applyBorder="1" applyAlignment="1">
      <alignment vertical="center"/>
    </xf>
    <xf numFmtId="168" fontId="5" fillId="0" borderId="5" xfId="0" applyNumberFormat="1" applyFont="1" applyBorder="1" applyAlignment="1">
      <alignment horizontal="left" indent="1"/>
    </xf>
    <xf numFmtId="0" fontId="5" fillId="0" borderId="0" xfId="0" applyFont="1" applyAlignment="1">
      <alignment horizontal="left" vertical="center"/>
    </xf>
    <xf numFmtId="0" fontId="13" fillId="0" borderId="1" xfId="0" applyFont="1" applyBorder="1" applyAlignment="1">
      <alignment vertical="center"/>
    </xf>
    <xf numFmtId="0" fontId="6" fillId="4" borderId="165" xfId="1" applyFont="1" applyFill="1" applyBorder="1" applyAlignment="1">
      <alignment horizontal="center" vertical="center" wrapText="1"/>
    </xf>
    <xf numFmtId="0" fontId="6" fillId="4" borderId="166" xfId="1" applyFont="1" applyFill="1" applyBorder="1" applyAlignment="1">
      <alignment horizontal="center" vertical="center" wrapText="1"/>
    </xf>
    <xf numFmtId="3" fontId="6" fillId="4" borderId="166" xfId="1" applyNumberFormat="1" applyFont="1" applyFill="1" applyBorder="1" applyAlignment="1">
      <alignment horizontal="center" vertical="center" wrapText="1"/>
    </xf>
    <xf numFmtId="3" fontId="6" fillId="4" borderId="167" xfId="1" applyNumberFormat="1" applyFont="1" applyFill="1" applyBorder="1" applyAlignment="1">
      <alignment horizontal="center" vertical="center" wrapText="1"/>
    </xf>
    <xf numFmtId="0" fontId="8" fillId="0" borderId="149" xfId="0" applyFont="1" applyBorder="1" applyAlignment="1">
      <alignment horizontal="left" vertical="center"/>
    </xf>
    <xf numFmtId="0" fontId="8" fillId="0" borderId="149" xfId="0" applyFont="1" applyBorder="1" applyAlignment="1">
      <alignment horizontal="center" vertical="center"/>
    </xf>
    <xf numFmtId="165" fontId="80" fillId="0" borderId="149" xfId="0" applyNumberFormat="1" applyFont="1" applyBorder="1" applyAlignment="1">
      <alignment horizontal="center" vertical="center"/>
    </xf>
    <xf numFmtId="3" fontId="80" fillId="0" borderId="149" xfId="0" applyNumberFormat="1" applyFont="1" applyBorder="1" applyAlignment="1">
      <alignment horizontal="center" vertical="center"/>
    </xf>
    <xf numFmtId="0" fontId="8" fillId="0" borderId="168" xfId="1" applyFont="1" applyBorder="1" applyAlignment="1">
      <alignment vertical="center"/>
    </xf>
    <xf numFmtId="3" fontId="8" fillId="0" borderId="149" xfId="0" applyNumberFormat="1" applyFont="1" applyBorder="1" applyAlignment="1">
      <alignment horizontal="center" vertical="center"/>
    </xf>
    <xf numFmtId="0" fontId="8" fillId="59" borderId="149" xfId="1" applyFont="1" applyFill="1" applyBorder="1" applyAlignment="1">
      <alignment vertical="center"/>
    </xf>
    <xf numFmtId="3" fontId="8" fillId="59" borderId="149" xfId="0" applyNumberFormat="1" applyFont="1" applyFill="1" applyBorder="1" applyAlignment="1">
      <alignment horizontal="center" vertical="center"/>
    </xf>
    <xf numFmtId="0" fontId="71" fillId="0" borderId="68" xfId="0" applyFont="1" applyBorder="1" applyAlignment="1">
      <alignment horizontal="center" vertical="center"/>
    </xf>
    <xf numFmtId="0" fontId="8" fillId="3" borderId="163" xfId="0" applyFont="1" applyFill="1" applyBorder="1" applyAlignment="1">
      <alignment horizontal="center" vertical="center"/>
    </xf>
    <xf numFmtId="3" fontId="8" fillId="3" borderId="162" xfId="0" applyNumberFormat="1" applyFont="1" applyFill="1" applyBorder="1" applyAlignment="1">
      <alignment horizontal="center" vertical="center"/>
    </xf>
    <xf numFmtId="164" fontId="8" fillId="3" borderId="162" xfId="0" applyNumberFormat="1" applyFont="1" applyFill="1" applyBorder="1" applyAlignment="1">
      <alignment horizontal="center" vertical="center"/>
    </xf>
    <xf numFmtId="4" fontId="8" fillId="3" borderId="162" xfId="0" applyNumberFormat="1" applyFont="1" applyFill="1" applyBorder="1" applyAlignment="1">
      <alignment horizontal="center" vertical="center"/>
    </xf>
    <xf numFmtId="4" fontId="81" fillId="0" borderId="10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4" fillId="0" borderId="68" xfId="5" applyFont="1" applyBorder="1" applyAlignment="1">
      <alignment vertical="center"/>
    </xf>
    <xf numFmtId="1" fontId="84" fillId="0" borderId="68" xfId="1500" applyNumberFormat="1" applyFont="1" applyBorder="1" applyAlignment="1">
      <alignment horizontal="center" vertical="center"/>
    </xf>
    <xf numFmtId="167" fontId="84" fillId="0" borderId="68" xfId="1500" applyNumberFormat="1" applyFont="1" applyBorder="1" applyAlignment="1">
      <alignment horizontal="center" vertical="center"/>
    </xf>
    <xf numFmtId="0" fontId="84" fillId="0" borderId="69" xfId="0" applyFont="1" applyBorder="1" applyAlignment="1">
      <alignment vertical="center"/>
    </xf>
    <xf numFmtId="0" fontId="79" fillId="0" borderId="155" xfId="0" applyFont="1" applyBorder="1"/>
    <xf numFmtId="0" fontId="84" fillId="0" borderId="169" xfId="0" applyFont="1" applyBorder="1" applyAlignment="1">
      <alignment vertical="center"/>
    </xf>
    <xf numFmtId="0" fontId="84" fillId="0" borderId="69" xfId="5" applyFont="1" applyBorder="1" applyAlignment="1">
      <alignment vertical="center"/>
    </xf>
    <xf numFmtId="0" fontId="84" fillId="0" borderId="0" xfId="0" applyFont="1" applyAlignment="1">
      <alignment vertical="center"/>
    </xf>
    <xf numFmtId="0" fontId="87" fillId="0" borderId="0" xfId="0" applyFont="1" applyAlignment="1">
      <alignment horizontal="left" vertical="center"/>
    </xf>
    <xf numFmtId="167" fontId="84" fillId="0" borderId="68" xfId="1500" applyNumberFormat="1" applyFont="1" applyBorder="1" applyAlignment="1">
      <alignment vertical="center"/>
    </xf>
    <xf numFmtId="167" fontId="84" fillId="0" borderId="69" xfId="1500" applyNumberFormat="1" applyFont="1" applyBorder="1" applyAlignment="1">
      <alignment vertical="center"/>
    </xf>
    <xf numFmtId="167" fontId="79" fillId="0" borderId="155" xfId="1500" applyNumberFormat="1" applyFont="1" applyBorder="1"/>
    <xf numFmtId="1" fontId="84" fillId="0" borderId="0" xfId="1500" applyNumberFormat="1" applyFont="1" applyBorder="1" applyAlignment="1">
      <alignment horizontal="center"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8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167" fontId="79" fillId="0" borderId="0" xfId="1500" applyNumberFormat="1" applyFont="1"/>
    <xf numFmtId="167" fontId="84" fillId="0" borderId="0" xfId="1500" applyNumberFormat="1" applyFont="1" applyBorder="1" applyAlignment="1">
      <alignment horizontal="left" vertical="center"/>
    </xf>
    <xf numFmtId="167" fontId="78" fillId="0" borderId="0" xfId="1500" applyNumberFormat="1" applyFont="1"/>
    <xf numFmtId="0" fontId="86" fillId="4" borderId="68" xfId="0" applyFont="1" applyFill="1" applyBorder="1" applyAlignment="1">
      <alignment vertical="center" wrapText="1"/>
    </xf>
    <xf numFmtId="0" fontId="84" fillId="60" borderId="68" xfId="0" applyFont="1" applyFill="1" applyBorder="1" applyAlignment="1">
      <alignment horizontal="center" vertical="center" wrapText="1"/>
    </xf>
    <xf numFmtId="1" fontId="86" fillId="4" borderId="68" xfId="1500" applyNumberFormat="1" applyFont="1" applyFill="1" applyBorder="1" applyAlignment="1">
      <alignment horizontal="center" vertical="center" wrapText="1"/>
    </xf>
    <xf numFmtId="167" fontId="86" fillId="60" borderId="68" xfId="1500" applyNumberFormat="1" applyFont="1" applyFill="1" applyBorder="1" applyAlignment="1">
      <alignment horizontal="center" vertical="center" wrapText="1"/>
    </xf>
    <xf numFmtId="167" fontId="91" fillId="0" borderId="0" xfId="1500" applyNumberFormat="1" applyFont="1"/>
    <xf numFmtId="167" fontId="92" fillId="0" borderId="68" xfId="1500" applyNumberFormat="1" applyFont="1" applyBorder="1" applyAlignment="1">
      <alignment vertical="center"/>
    </xf>
    <xf numFmtId="1" fontId="92" fillId="0" borderId="68" xfId="1500" applyNumberFormat="1" applyFont="1" applyBorder="1" applyAlignment="1">
      <alignment horizontal="center" vertical="center"/>
    </xf>
    <xf numFmtId="0" fontId="93" fillId="0" borderId="0" xfId="0" applyFont="1"/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5" fillId="0" borderId="15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2" fontId="70" fillId="0" borderId="69" xfId="0" applyNumberFormat="1" applyFont="1" applyBorder="1" applyAlignment="1">
      <alignment horizontal="left" vertical="center" wrapText="1"/>
    </xf>
    <xf numFmtId="2" fontId="70" fillId="0" borderId="161" xfId="0" applyNumberFormat="1" applyFont="1" applyBorder="1" applyAlignment="1">
      <alignment horizontal="left" vertical="center" wrapTex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0" fontId="8" fillId="3" borderId="156" xfId="0" applyFont="1" applyFill="1" applyBorder="1" applyAlignment="1">
      <alignment horizontal="left" vertical="center"/>
    </xf>
    <xf numFmtId="0" fontId="8" fillId="3" borderId="154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4" xfId="1" applyFont="1" applyBorder="1" applyAlignment="1">
      <alignment horizontal="center" vertical="center" wrapText="1"/>
    </xf>
    <xf numFmtId="0" fontId="8" fillId="0" borderId="135" xfId="1" applyFont="1" applyBorder="1" applyAlignment="1">
      <alignment horizontal="center" vertical="center" wrapText="1"/>
    </xf>
    <xf numFmtId="0" fontId="8" fillId="0" borderId="136" xfId="1" applyFont="1" applyBorder="1" applyAlignment="1">
      <alignment horizontal="center"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33" xfId="0" applyFont="1" applyFill="1" applyBorder="1" applyAlignment="1">
      <alignment horizontal="left" vertical="center"/>
    </xf>
    <xf numFmtId="0" fontId="8" fillId="3" borderId="161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2" fontId="76" fillId="3" borderId="163" xfId="0" applyNumberFormat="1" applyFont="1" applyFill="1" applyBorder="1" applyAlignment="1">
      <alignment horizontal="center"/>
    </xf>
    <xf numFmtId="2" fontId="76" fillId="3" borderId="33" xfId="0" applyNumberFormat="1" applyFont="1" applyFill="1" applyBorder="1" applyAlignment="1">
      <alignment horizontal="center"/>
    </xf>
    <xf numFmtId="2" fontId="76" fillId="3" borderId="161" xfId="0" applyNumberFormat="1" applyFont="1" applyFill="1" applyBorder="1" applyAlignment="1">
      <alignment horizontal="center"/>
    </xf>
    <xf numFmtId="0" fontId="8" fillId="3" borderId="163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163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61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64" xfId="0" applyFont="1" applyBorder="1" applyAlignment="1">
      <alignment horizontal="center" vertical="center"/>
    </xf>
    <xf numFmtId="0" fontId="6" fillId="0" borderId="156" xfId="0" applyFont="1" applyBorder="1" applyAlignment="1">
      <alignment horizontal="center" vertical="center"/>
    </xf>
    <xf numFmtId="0" fontId="6" fillId="0" borderId="125" xfId="0" applyFont="1" applyBorder="1" applyAlignment="1">
      <alignment horizontal="center" vertical="center"/>
    </xf>
    <xf numFmtId="0" fontId="6" fillId="0" borderId="161" xfId="0" applyFont="1" applyBorder="1" applyAlignment="1">
      <alignment horizontal="center" vertical="center"/>
    </xf>
    <xf numFmtId="164" fontId="8" fillId="0" borderId="156" xfId="0" applyNumberFormat="1" applyFont="1" applyBorder="1" applyAlignment="1">
      <alignment horizontal="center" vertical="center"/>
    </xf>
    <xf numFmtId="164" fontId="8" fillId="0" borderId="161" xfId="0" applyNumberFormat="1" applyFont="1" applyBorder="1" applyAlignment="1">
      <alignment horizontal="center" vertical="center"/>
    </xf>
    <xf numFmtId="0" fontId="8" fillId="59" borderId="156" xfId="0" applyFont="1" applyFill="1" applyBorder="1" applyAlignment="1">
      <alignment horizontal="center"/>
    </xf>
    <xf numFmtId="0" fontId="8" fillId="59" borderId="125" xfId="0" applyFont="1" applyFill="1" applyBorder="1" applyAlignment="1">
      <alignment horizontal="center"/>
    </xf>
    <xf numFmtId="0" fontId="8" fillId="59" borderId="161" xfId="0" applyFont="1" applyFill="1" applyBorder="1" applyAlignment="1">
      <alignment horizontal="center"/>
    </xf>
    <xf numFmtId="167" fontId="89" fillId="0" borderId="0" xfId="1500" applyNumberFormat="1" applyFont="1" applyFill="1" applyAlignment="1">
      <alignment horizontal="left"/>
    </xf>
    <xf numFmtId="167" fontId="90" fillId="0" borderId="0" xfId="1500" applyNumberFormat="1" applyFont="1" applyFill="1" applyAlignment="1">
      <alignment horizontal="left"/>
    </xf>
    <xf numFmtId="167" fontId="84" fillId="0" borderId="69" xfId="1500" applyNumberFormat="1" applyFont="1" applyBorder="1" applyAlignment="1">
      <alignment horizontal="center" vertical="center"/>
    </xf>
    <xf numFmtId="167" fontId="84" fillId="0" borderId="33" xfId="1500" applyNumberFormat="1" applyFont="1" applyBorder="1" applyAlignment="1">
      <alignment horizontal="center" vertical="center"/>
    </xf>
    <xf numFmtId="167" fontId="84" fillId="0" borderId="155" xfId="1500" applyNumberFormat="1" applyFont="1" applyBorder="1" applyAlignment="1">
      <alignment horizontal="center" vertical="center"/>
    </xf>
    <xf numFmtId="167" fontId="84" fillId="0" borderId="69" xfId="1500" applyNumberFormat="1" applyFont="1" applyBorder="1" applyAlignment="1">
      <alignment horizontal="left" vertical="center"/>
    </xf>
    <xf numFmtId="167" fontId="84" fillId="0" borderId="155" xfId="1500" applyNumberFormat="1" applyFont="1" applyBorder="1" applyAlignment="1">
      <alignment horizontal="left" vertical="center"/>
    </xf>
    <xf numFmtId="0" fontId="82" fillId="0" borderId="0" xfId="0" applyFont="1"/>
    <xf numFmtId="0" fontId="84" fillId="0" borderId="69" xfId="0" applyFont="1" applyBorder="1" applyAlignment="1">
      <alignment horizontal="center" vertical="center"/>
    </xf>
    <xf numFmtId="0" fontId="84" fillId="0" borderId="33" xfId="0" applyFont="1" applyBorder="1" applyAlignment="1">
      <alignment horizontal="center" vertical="center"/>
    </xf>
    <xf numFmtId="0" fontId="84" fillId="0" borderId="155" xfId="0" applyFont="1" applyBorder="1" applyAlignment="1">
      <alignment horizontal="center" vertical="center"/>
    </xf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69" xfId="0" applyFont="1" applyBorder="1" applyAlignment="1">
      <alignment horizontal="left" vertical="center"/>
    </xf>
    <xf numFmtId="0" fontId="84" fillId="0" borderId="155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14</xdr:col>
      <xdr:colOff>5489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743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16</xdr:row>
      <xdr:rowOff>43295</xdr:rowOff>
    </xdr:from>
    <xdr:to>
      <xdr:col>7</xdr:col>
      <xdr:colOff>268433</xdr:colOff>
      <xdr:row>21</xdr:row>
      <xdr:rowOff>493569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23D29FA-ABA8-E10A-8379-128880D189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7" y="5541818"/>
          <a:ext cx="6329796" cy="3307774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285751</xdr:colOff>
      <xdr:row>16</xdr:row>
      <xdr:rowOff>34636</xdr:rowOff>
    </xdr:from>
    <xdr:to>
      <xdr:col>13</xdr:col>
      <xdr:colOff>2485160</xdr:colOff>
      <xdr:row>21</xdr:row>
      <xdr:rowOff>493568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925E668-DFF3-58CE-00FB-EDD58504A9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67501" y="5533159"/>
          <a:ext cx="5637068" cy="3316432"/>
        </a:xfrm>
        <a:prstGeom prst="rect">
          <a:avLst/>
        </a:prstGeom>
      </xdr:spPr>
    </xdr:pic>
    <xdr:clientData/>
  </xdr:twoCellAnchor>
  <xdr:twoCellAnchor editAs="oneCell">
    <xdr:from>
      <xdr:col>10</xdr:col>
      <xdr:colOff>43295</xdr:colOff>
      <xdr:row>6</xdr:row>
      <xdr:rowOff>303068</xdr:rowOff>
    </xdr:from>
    <xdr:to>
      <xdr:col>13</xdr:col>
      <xdr:colOff>2485159</xdr:colOff>
      <xdr:row>16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7CA03D4-E1D8-55F6-34AC-1F407C53F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3613" y="2684318"/>
          <a:ext cx="3480955" cy="2814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8282</xdr:colOff>
      <xdr:row>28</xdr:row>
      <xdr:rowOff>289891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4DE2257-B3AC-3785-86F7-582B2F407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0"/>
          <a:ext cx="4861891" cy="2476500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13</xdr:col>
      <xdr:colOff>1474305</xdr:colOff>
      <xdr:row>28</xdr:row>
      <xdr:rowOff>281608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C2198F6-C5AC-2A27-6A3B-6ECFFB202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8" y="5715000"/>
          <a:ext cx="5118652" cy="24682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1243432</xdr:colOff>
      <xdr:row>0</xdr:row>
      <xdr:rowOff>0</xdr:rowOff>
    </xdr:from>
    <xdr:to>
      <xdr:col>13</xdr:col>
      <xdr:colOff>1535761</xdr:colOff>
      <xdr:row>0</xdr:row>
      <xdr:rowOff>300404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0124" y="0"/>
          <a:ext cx="292329" cy="300404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65</xdr:row>
      <xdr:rowOff>8549</xdr:rowOff>
    </xdr:from>
    <xdr:to>
      <xdr:col>13</xdr:col>
      <xdr:colOff>1536868</xdr:colOff>
      <xdr:row>65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49</xdr:row>
      <xdr:rowOff>14656</xdr:rowOff>
    </xdr:from>
    <xdr:to>
      <xdr:col>13</xdr:col>
      <xdr:colOff>1524048</xdr:colOff>
      <xdr:row>49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</xdr:colOff>
      <xdr:row>0</xdr:row>
      <xdr:rowOff>0</xdr:rowOff>
    </xdr:from>
    <xdr:to>
      <xdr:col>6</xdr:col>
      <xdr:colOff>1</xdr:colOff>
      <xdr:row>5</xdr:row>
      <xdr:rowOff>110078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FAA9797-01A5-4BDA-80BD-EA68C01DF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1" y="0"/>
          <a:ext cx="1181100" cy="1224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1239838</xdr:colOff>
      <xdr:row>0</xdr:row>
      <xdr:rowOff>0</xdr:rowOff>
    </xdr:from>
    <xdr:to>
      <xdr:col>5</xdr:col>
      <xdr:colOff>1158875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22459B45-09D9-4586-823F-454CC7E56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5651" y="0"/>
          <a:ext cx="1204912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abSelected="1" zoomScale="110" zoomScaleNormal="110" workbookViewId="0">
      <selection activeCell="B3" sqref="B3"/>
    </sheetView>
  </sheetViews>
  <sheetFormatPr defaultColWidth="9" defaultRowHeight="21"/>
  <cols>
    <col min="1" max="1" width="4.85546875" style="23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97" t="s">
        <v>0</v>
      </c>
      <c r="C1" s="198"/>
      <c r="D1" s="199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2:16" ht="34.5" customHeight="1">
      <c r="B2" s="200" t="s">
        <v>302</v>
      </c>
      <c r="C2" s="201"/>
      <c r="D2" s="202"/>
      <c r="E2" s="203"/>
      <c r="F2" s="204"/>
      <c r="G2" s="204"/>
      <c r="H2" s="204"/>
      <c r="I2" s="204"/>
      <c r="J2" s="204"/>
      <c r="K2" s="205"/>
      <c r="L2" s="24"/>
      <c r="M2" s="24"/>
      <c r="N2" s="24"/>
    </row>
    <row r="3" spans="2:16" ht="34.5" customHeight="1">
      <c r="B3" s="24"/>
      <c r="C3" s="24"/>
      <c r="D3" s="25"/>
      <c r="E3" s="25"/>
      <c r="F3" s="24"/>
      <c r="G3" s="25"/>
      <c r="H3" s="25"/>
      <c r="I3" s="25"/>
      <c r="J3" s="25"/>
      <c r="K3" s="24"/>
      <c r="L3" s="25"/>
      <c r="M3" s="25"/>
      <c r="N3" s="25"/>
    </row>
    <row r="4" spans="2:16" ht="33.75" customHeight="1">
      <c r="B4" s="206" t="s">
        <v>301</v>
      </c>
      <c r="C4" s="207"/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8"/>
    </row>
    <row r="5" spans="2:16" ht="24.95" customHeight="1">
      <c r="B5" s="26"/>
      <c r="C5" s="26"/>
      <c r="D5" s="27"/>
      <c r="E5" s="27"/>
      <c r="F5" s="26"/>
      <c r="G5" s="27"/>
      <c r="H5" s="27"/>
      <c r="I5" s="27"/>
      <c r="J5" s="27"/>
      <c r="K5" s="26"/>
      <c r="L5" s="27"/>
      <c r="M5" s="27"/>
      <c r="N5" s="27"/>
    </row>
    <row r="6" spans="2:16" ht="24.95" customHeight="1">
      <c r="B6" s="209" t="s">
        <v>78</v>
      </c>
      <c r="C6" s="210"/>
      <c r="D6" s="211">
        <f>'Bullient '!M84+OTC!H9</f>
        <v>531063250</v>
      </c>
      <c r="E6" s="212"/>
      <c r="F6" s="28"/>
      <c r="G6" s="209" t="s">
        <v>79</v>
      </c>
      <c r="H6" s="210"/>
      <c r="I6" s="211">
        <f>'Bullient '!N84+OTC!I9</f>
        <v>1269244692.28</v>
      </c>
      <c r="J6" s="212"/>
      <c r="K6" s="29"/>
      <c r="L6" s="209" t="s">
        <v>8</v>
      </c>
      <c r="M6" s="210"/>
      <c r="N6" s="30">
        <f>'Bullient '!L84+OTC!G9</f>
        <v>859</v>
      </c>
    </row>
    <row r="7" spans="2:16" ht="24.95" customHeight="1">
      <c r="B7" s="24"/>
      <c r="C7" s="24"/>
      <c r="D7" s="26"/>
      <c r="E7" s="31"/>
      <c r="F7" s="26"/>
      <c r="G7" s="26"/>
      <c r="H7" s="26"/>
      <c r="I7" s="26"/>
      <c r="J7" s="32"/>
      <c r="K7" s="213"/>
      <c r="L7" s="214"/>
      <c r="M7" s="215"/>
      <c r="N7" s="33"/>
    </row>
    <row r="8" spans="2:16" ht="24.95" customHeight="1">
      <c r="B8" s="216" t="s">
        <v>1</v>
      </c>
      <c r="C8" s="217"/>
      <c r="D8" s="218"/>
      <c r="E8" s="34">
        <v>957.04</v>
      </c>
      <c r="F8" s="35"/>
      <c r="G8" s="216" t="s">
        <v>5</v>
      </c>
      <c r="H8" s="217"/>
      <c r="I8" s="218"/>
      <c r="J8" s="34">
        <v>1185.6400000000001</v>
      </c>
      <c r="K8" s="183"/>
      <c r="L8" s="184"/>
      <c r="M8" s="185"/>
      <c r="N8" s="23"/>
    </row>
    <row r="9" spans="2:16" ht="24.95" customHeight="1">
      <c r="B9" s="216" t="s">
        <v>2</v>
      </c>
      <c r="C9" s="217"/>
      <c r="D9" s="218"/>
      <c r="E9" s="34">
        <v>964.96</v>
      </c>
      <c r="F9" s="36"/>
      <c r="G9" s="216" t="s">
        <v>6</v>
      </c>
      <c r="H9" s="217"/>
      <c r="I9" s="218"/>
      <c r="J9" s="34">
        <v>1191.6500000000001</v>
      </c>
      <c r="K9" s="183"/>
      <c r="L9" s="184"/>
      <c r="M9" s="185"/>
      <c r="N9" s="23"/>
      <c r="O9" s="37"/>
    </row>
    <row r="10" spans="2:16" ht="24.95" customHeight="1">
      <c r="B10" s="189" t="s">
        <v>3</v>
      </c>
      <c r="C10" s="190"/>
      <c r="D10" s="191"/>
      <c r="E10" s="143">
        <f>((E8/E9)-1)*100</f>
        <v>-0.8207594097164761</v>
      </c>
      <c r="F10" s="36"/>
      <c r="G10" s="189" t="s">
        <v>3</v>
      </c>
      <c r="H10" s="190"/>
      <c r="I10" s="191"/>
      <c r="J10" s="143">
        <f>((J8/J9)-1)*100</f>
        <v>-0.50434271807997533</v>
      </c>
      <c r="K10" s="183"/>
      <c r="L10" s="184"/>
      <c r="M10" s="185"/>
      <c r="N10" s="23"/>
    </row>
    <row r="11" spans="2:16" ht="24.95" customHeight="1">
      <c r="B11" s="189" t="s">
        <v>4</v>
      </c>
      <c r="C11" s="190"/>
      <c r="D11" s="191"/>
      <c r="E11" s="143">
        <f>E8-E9</f>
        <v>-7.9200000000000728</v>
      </c>
      <c r="F11" s="26"/>
      <c r="G11" s="189" t="s">
        <v>4</v>
      </c>
      <c r="H11" s="190"/>
      <c r="I11" s="191"/>
      <c r="J11" s="143">
        <f>J8-J9</f>
        <v>-6.0099999999999909</v>
      </c>
      <c r="K11" s="183"/>
      <c r="L11" s="184"/>
      <c r="M11" s="185"/>
      <c r="N11" s="23"/>
      <c r="O11" s="37"/>
    </row>
    <row r="12" spans="2:16" ht="24.95" customHeight="1">
      <c r="B12" s="38"/>
      <c r="C12" s="39"/>
      <c r="D12" s="38"/>
      <c r="E12" s="219"/>
      <c r="F12" s="220"/>
      <c r="G12" s="221"/>
      <c r="H12" s="40"/>
      <c r="I12" s="40"/>
      <c r="J12" s="41"/>
      <c r="K12" s="222"/>
      <c r="L12" s="184"/>
      <c r="M12" s="185"/>
      <c r="N12" s="23"/>
      <c r="O12" s="37"/>
      <c r="P12" s="37"/>
    </row>
    <row r="13" spans="2:16" ht="24.95" customHeight="1">
      <c r="B13" s="42" t="s">
        <v>9</v>
      </c>
      <c r="C13" s="43">
        <v>104</v>
      </c>
      <c r="D13" s="44" t="s">
        <v>80</v>
      </c>
      <c r="E13" s="43">
        <v>11</v>
      </c>
      <c r="F13" s="26"/>
      <c r="G13" s="45" t="s">
        <v>85</v>
      </c>
      <c r="H13" s="43">
        <v>40</v>
      </c>
      <c r="I13" s="44" t="s">
        <v>80</v>
      </c>
      <c r="J13" s="43">
        <v>8</v>
      </c>
      <c r="K13" s="183"/>
      <c r="L13" s="184"/>
      <c r="M13" s="185"/>
      <c r="N13" s="23"/>
      <c r="O13" s="37"/>
      <c r="P13" s="37"/>
    </row>
    <row r="14" spans="2:16" ht="24.95" customHeight="1">
      <c r="B14" s="42" t="s">
        <v>84</v>
      </c>
      <c r="C14" s="43">
        <v>44</v>
      </c>
      <c r="D14" s="44" t="s">
        <v>80</v>
      </c>
      <c r="E14" s="43">
        <v>1</v>
      </c>
      <c r="F14" s="35"/>
      <c r="G14" s="186" t="s">
        <v>82</v>
      </c>
      <c r="H14" s="187"/>
      <c r="I14" s="188"/>
      <c r="J14" s="43">
        <v>8</v>
      </c>
      <c r="K14" s="183"/>
      <c r="L14" s="184"/>
      <c r="M14" s="185"/>
      <c r="N14" s="23"/>
      <c r="O14" s="37"/>
      <c r="P14" s="37"/>
    </row>
    <row r="15" spans="2:16" ht="24.95" customHeight="1">
      <c r="B15" s="189" t="s">
        <v>99</v>
      </c>
      <c r="C15" s="190" t="s">
        <v>10</v>
      </c>
      <c r="D15" s="191" t="s">
        <v>10</v>
      </c>
      <c r="E15" s="43">
        <v>7</v>
      </c>
      <c r="F15" s="26"/>
      <c r="G15" s="192" t="s">
        <v>83</v>
      </c>
      <c r="H15" s="193"/>
      <c r="I15" s="194"/>
      <c r="J15" s="43">
        <v>14</v>
      </c>
      <c r="K15" s="183"/>
      <c r="L15" s="184"/>
      <c r="M15" s="185"/>
      <c r="N15" s="31"/>
      <c r="O15" s="37"/>
    </row>
    <row r="16" spans="2:16" ht="24.95" customHeight="1">
      <c r="B16" s="189" t="s">
        <v>81</v>
      </c>
      <c r="C16" s="190" t="s">
        <v>11</v>
      </c>
      <c r="D16" s="191" t="s">
        <v>11</v>
      </c>
      <c r="E16" s="46">
        <v>13</v>
      </c>
      <c r="F16" s="23"/>
      <c r="G16" s="195" t="s">
        <v>299</v>
      </c>
      <c r="H16" s="190" t="s">
        <v>11</v>
      </c>
      <c r="I16" s="196" t="s">
        <v>11</v>
      </c>
      <c r="J16" s="138">
        <v>1</v>
      </c>
      <c r="K16" s="23"/>
      <c r="L16" s="31"/>
      <c r="M16" s="31"/>
      <c r="N16" s="31"/>
      <c r="O16" s="37"/>
    </row>
    <row r="17" spans="1:15" ht="39.950000000000003" customHeight="1">
      <c r="B17" s="23"/>
      <c r="C17" s="23"/>
      <c r="D17" s="23"/>
      <c r="E17" s="23"/>
      <c r="F17" s="23"/>
      <c r="G17" s="23"/>
      <c r="H17" s="31"/>
      <c r="I17" s="31"/>
      <c r="J17" s="31"/>
      <c r="K17" s="31"/>
      <c r="L17" s="31"/>
      <c r="M17" s="31"/>
      <c r="N17" s="31"/>
    </row>
    <row r="18" spans="1:15" ht="39.950000000000003" customHeight="1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5" ht="39.950000000000003" customHeight="1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7"/>
    </row>
    <row r="20" spans="1:15" ht="51.75" customHeight="1">
      <c r="B20" s="23"/>
      <c r="C20" s="23"/>
      <c r="D20" s="23"/>
      <c r="E20" s="23"/>
      <c r="F20" s="23"/>
      <c r="G20" s="23"/>
      <c r="H20" s="123"/>
      <c r="I20" s="23"/>
      <c r="J20" s="23"/>
      <c r="K20" s="23"/>
      <c r="L20" s="23"/>
      <c r="M20" s="23"/>
      <c r="N20" s="23"/>
      <c r="O20" s="37"/>
    </row>
    <row r="21" spans="1:15" ht="54.75" customHeight="1">
      <c r="B21" s="23"/>
      <c r="C21" s="23"/>
      <c r="D21" s="23"/>
      <c r="E21" s="23"/>
      <c r="F21" s="23"/>
      <c r="G21" s="23"/>
      <c r="H21" s="123"/>
      <c r="I21" s="23"/>
      <c r="J21" s="23"/>
      <c r="K21" s="23"/>
      <c r="L21" s="23"/>
      <c r="M21" s="23"/>
      <c r="N21" s="23"/>
      <c r="O21" s="37"/>
    </row>
    <row r="22" spans="1:15" ht="39.950000000000003" customHeight="1"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</row>
    <row r="23" spans="1:15" ht="18.75" customHeight="1">
      <c r="A23" s="181" t="s">
        <v>12</v>
      </c>
      <c r="B23" s="182"/>
      <c r="C23" s="182"/>
      <c r="D23" s="182"/>
      <c r="E23" s="182"/>
      <c r="F23" s="182"/>
      <c r="G23" s="182"/>
      <c r="H23" s="182"/>
      <c r="I23" s="182"/>
      <c r="J23" s="182"/>
      <c r="K23" s="182"/>
      <c r="L23" s="182"/>
      <c r="M23" s="182"/>
      <c r="N23" s="182"/>
    </row>
  </sheetData>
  <mergeCells count="33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  <mergeCell ref="G16:I16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opLeftCell="A4" zoomScale="115" zoomScaleNormal="115" workbookViewId="0">
      <selection activeCell="Q13" sqref="Q13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4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7"/>
      <c r="B1" s="47"/>
      <c r="C1" s="48"/>
      <c r="D1" s="48"/>
      <c r="E1" s="48"/>
      <c r="F1" s="48"/>
      <c r="G1" s="48"/>
      <c r="H1" s="48"/>
      <c r="I1" s="48"/>
      <c r="J1" s="48"/>
      <c r="K1" s="49"/>
      <c r="L1" s="50"/>
      <c r="M1" s="51"/>
      <c r="N1" s="51"/>
    </row>
    <row r="2" spans="1:14" ht="24.75" customHeight="1">
      <c r="A2" s="47"/>
      <c r="B2" s="47"/>
      <c r="C2" s="226" t="s">
        <v>76</v>
      </c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</row>
    <row r="3" spans="1:14" ht="24.75" customHeight="1">
      <c r="A3" s="47"/>
      <c r="B3" s="47"/>
      <c r="C3" s="227" t="s">
        <v>303</v>
      </c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</row>
    <row r="4" spans="1:14" ht="21">
      <c r="A4" s="47"/>
      <c r="B4" s="47"/>
      <c r="C4" s="228" t="s">
        <v>13</v>
      </c>
      <c r="D4" s="228"/>
      <c r="E4" s="228"/>
      <c r="F4" s="228"/>
      <c r="G4" s="52"/>
      <c r="H4" s="52"/>
      <c r="I4" s="228" t="s">
        <v>14</v>
      </c>
      <c r="J4" s="228"/>
      <c r="K4" s="228"/>
      <c r="L4" s="228"/>
      <c r="M4" s="228"/>
      <c r="N4" s="228"/>
    </row>
    <row r="5" spans="1:14" ht="31.5">
      <c r="A5" s="47"/>
      <c r="B5" s="47"/>
      <c r="C5" s="117" t="s">
        <v>15</v>
      </c>
      <c r="D5" s="118" t="s">
        <v>16</v>
      </c>
      <c r="E5" s="118" t="s">
        <v>17</v>
      </c>
      <c r="F5" s="119" t="s">
        <v>18</v>
      </c>
      <c r="G5" s="56"/>
      <c r="H5" s="57"/>
      <c r="I5" s="229" t="s">
        <v>15</v>
      </c>
      <c r="J5" s="230"/>
      <c r="K5" s="231"/>
      <c r="L5" s="118" t="s">
        <v>16</v>
      </c>
      <c r="M5" s="118" t="s">
        <v>17</v>
      </c>
      <c r="N5" s="119" t="s">
        <v>18</v>
      </c>
    </row>
    <row r="6" spans="1:14" s="65" customFormat="1" ht="17.100000000000001" customHeight="1">
      <c r="A6" s="47"/>
      <c r="B6" s="47"/>
      <c r="C6" s="59" t="s">
        <v>33</v>
      </c>
      <c r="D6" s="60">
        <v>2.16</v>
      </c>
      <c r="E6" s="61">
        <v>20</v>
      </c>
      <c r="F6" s="62">
        <v>8396943</v>
      </c>
      <c r="G6" s="63"/>
      <c r="H6" s="63"/>
      <c r="I6" s="232" t="s">
        <v>128</v>
      </c>
      <c r="J6" s="233" t="s">
        <v>128</v>
      </c>
      <c r="K6" s="234" t="s">
        <v>128</v>
      </c>
      <c r="L6" s="60">
        <v>0.21</v>
      </c>
      <c r="M6" s="64">
        <v>-16</v>
      </c>
      <c r="N6" s="62">
        <v>1000000</v>
      </c>
    </row>
    <row r="7" spans="1:14" s="65" customFormat="1" ht="17.100000000000001" customHeight="1">
      <c r="A7" s="47"/>
      <c r="B7" s="47"/>
      <c r="C7" s="59" t="s">
        <v>172</v>
      </c>
      <c r="D7" s="60">
        <v>14.54</v>
      </c>
      <c r="E7" s="61">
        <v>14.94</v>
      </c>
      <c r="F7" s="62">
        <v>180189</v>
      </c>
      <c r="G7" s="47"/>
      <c r="H7" s="63"/>
      <c r="I7" s="232" t="s">
        <v>292</v>
      </c>
      <c r="J7" s="235" t="s">
        <v>292</v>
      </c>
      <c r="K7" s="236" t="s">
        <v>292</v>
      </c>
      <c r="L7" s="60">
        <v>0.55000000000000004</v>
      </c>
      <c r="M7" s="64">
        <v>-8.33</v>
      </c>
      <c r="N7" s="62">
        <v>77238</v>
      </c>
    </row>
    <row r="8" spans="1:14" s="65" customFormat="1" ht="17.100000000000001" customHeight="1">
      <c r="A8" s="47"/>
      <c r="B8" s="47"/>
      <c r="C8" s="59" t="s">
        <v>264</v>
      </c>
      <c r="D8" s="60">
        <v>1.54</v>
      </c>
      <c r="E8" s="61">
        <v>14.93</v>
      </c>
      <c r="F8" s="62">
        <v>33299465</v>
      </c>
      <c r="G8" s="47"/>
      <c r="H8" s="63"/>
      <c r="I8" s="232" t="s">
        <v>258</v>
      </c>
      <c r="J8" s="235" t="s">
        <v>258</v>
      </c>
      <c r="K8" s="236" t="s">
        <v>258</v>
      </c>
      <c r="L8" s="60">
        <v>0.28999999999999998</v>
      </c>
      <c r="M8" s="64">
        <v>-3.33</v>
      </c>
      <c r="N8" s="62">
        <v>5423379</v>
      </c>
    </row>
    <row r="9" spans="1:14" s="65" customFormat="1" ht="17.100000000000001" customHeight="1">
      <c r="A9" s="47"/>
      <c r="B9" s="47"/>
      <c r="C9" s="59" t="s">
        <v>310</v>
      </c>
      <c r="D9" s="60">
        <v>7.25</v>
      </c>
      <c r="E9" s="61">
        <v>14.9</v>
      </c>
      <c r="F9" s="62">
        <v>75000</v>
      </c>
      <c r="G9" s="47"/>
      <c r="H9" s="63"/>
      <c r="I9" s="232" t="s">
        <v>105</v>
      </c>
      <c r="J9" s="235" t="s">
        <v>105</v>
      </c>
      <c r="K9" s="236" t="s">
        <v>105</v>
      </c>
      <c r="L9" s="60">
        <v>1.92</v>
      </c>
      <c r="M9" s="64">
        <v>-3.03</v>
      </c>
      <c r="N9" s="62">
        <v>59112</v>
      </c>
    </row>
    <row r="10" spans="1:14" s="65" customFormat="1" ht="17.100000000000001" customHeight="1">
      <c r="A10" s="47"/>
      <c r="B10" s="47"/>
      <c r="C10" s="59" t="s">
        <v>205</v>
      </c>
      <c r="D10" s="60">
        <v>31</v>
      </c>
      <c r="E10" s="61">
        <v>6.9</v>
      </c>
      <c r="F10" s="62">
        <v>76102</v>
      </c>
      <c r="G10" s="47"/>
      <c r="H10" s="66"/>
      <c r="I10" s="232" t="s">
        <v>160</v>
      </c>
      <c r="J10" s="235" t="s">
        <v>160</v>
      </c>
      <c r="K10" s="236" t="s">
        <v>160</v>
      </c>
      <c r="L10" s="60">
        <v>0.98</v>
      </c>
      <c r="M10" s="64">
        <v>-2</v>
      </c>
      <c r="N10" s="62">
        <v>2009790</v>
      </c>
    </row>
    <row r="11" spans="1:14" s="65" customFormat="1" ht="29.25" customHeight="1">
      <c r="A11" s="47"/>
      <c r="B11" s="47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226"/>
    </row>
    <row r="12" spans="1:14" s="65" customFormat="1" ht="22.5" customHeight="1">
      <c r="A12" s="47"/>
      <c r="B12" s="47"/>
      <c r="C12" s="226" t="s">
        <v>77</v>
      </c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6"/>
    </row>
    <row r="13" spans="1:14" s="65" customFormat="1" ht="22.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</row>
    <row r="14" spans="1:14" ht="29.25" customHeight="1">
      <c r="A14" s="47"/>
      <c r="B14" s="47"/>
      <c r="C14" s="240" t="s">
        <v>18</v>
      </c>
      <c r="D14" s="240"/>
      <c r="E14" s="240"/>
      <c r="F14" s="240"/>
      <c r="G14" s="67"/>
      <c r="H14" s="68"/>
      <c r="I14" s="240" t="s">
        <v>7</v>
      </c>
      <c r="J14" s="240"/>
      <c r="K14" s="240"/>
      <c r="L14" s="240"/>
      <c r="M14" s="240"/>
      <c r="N14" s="240"/>
    </row>
    <row r="15" spans="1:14" ht="31.5">
      <c r="A15" s="47"/>
      <c r="B15" s="47"/>
      <c r="C15" s="53" t="s">
        <v>15</v>
      </c>
      <c r="D15" s="54" t="s">
        <v>16</v>
      </c>
      <c r="E15" s="54" t="s">
        <v>17</v>
      </c>
      <c r="F15" s="69" t="s">
        <v>18</v>
      </c>
      <c r="G15" s="70"/>
      <c r="H15" s="68"/>
      <c r="I15" s="237" t="s">
        <v>15</v>
      </c>
      <c r="J15" s="238" t="s">
        <v>19</v>
      </c>
      <c r="K15" s="239" t="s">
        <v>17</v>
      </c>
      <c r="L15" s="58" t="s">
        <v>16</v>
      </c>
      <c r="M15" s="58" t="s">
        <v>17</v>
      </c>
      <c r="N15" s="55" t="s">
        <v>7</v>
      </c>
    </row>
    <row r="16" spans="1:14" ht="17.100000000000001" customHeight="1">
      <c r="A16" s="47"/>
      <c r="B16" s="47"/>
      <c r="C16" s="59" t="s">
        <v>101</v>
      </c>
      <c r="D16" s="60">
        <v>2</v>
      </c>
      <c r="E16" s="71">
        <v>-0.99</v>
      </c>
      <c r="F16" s="62">
        <v>120031067</v>
      </c>
      <c r="G16" s="63"/>
      <c r="H16" s="72"/>
      <c r="I16" s="223" t="s">
        <v>185</v>
      </c>
      <c r="J16" s="224" t="s">
        <v>185</v>
      </c>
      <c r="K16" s="225" t="s">
        <v>185</v>
      </c>
      <c r="L16" s="60">
        <v>5.14</v>
      </c>
      <c r="M16" s="84">
        <v>-0.19</v>
      </c>
      <c r="N16" s="62">
        <v>568996740.45000005</v>
      </c>
    </row>
    <row r="17" spans="1:14" ht="17.100000000000001" customHeight="1">
      <c r="A17" s="47"/>
      <c r="B17" s="47"/>
      <c r="C17" s="59" t="s">
        <v>185</v>
      </c>
      <c r="D17" s="60">
        <v>5.14</v>
      </c>
      <c r="E17" s="71">
        <v>-0.19</v>
      </c>
      <c r="F17" s="62">
        <v>110724059</v>
      </c>
      <c r="G17" s="63"/>
      <c r="H17" s="72"/>
      <c r="I17" s="223" t="s">
        <v>101</v>
      </c>
      <c r="J17" s="224" t="s">
        <v>101</v>
      </c>
      <c r="K17" s="225" t="s">
        <v>101</v>
      </c>
      <c r="L17" s="60">
        <v>2</v>
      </c>
      <c r="M17" s="84">
        <v>-0.99</v>
      </c>
      <c r="N17" s="62">
        <v>240890687.58000001</v>
      </c>
    </row>
    <row r="18" spans="1:14" ht="17.100000000000001" customHeight="1">
      <c r="A18" s="47"/>
      <c r="B18" s="47"/>
      <c r="C18" s="59" t="s">
        <v>228</v>
      </c>
      <c r="D18" s="60">
        <v>0.11</v>
      </c>
      <c r="E18" s="71">
        <v>0</v>
      </c>
      <c r="F18" s="62">
        <v>110659310</v>
      </c>
      <c r="G18" s="63"/>
      <c r="H18" s="72"/>
      <c r="I18" s="223" t="s">
        <v>163</v>
      </c>
      <c r="J18" s="224" t="s">
        <v>163</v>
      </c>
      <c r="K18" s="225" t="s">
        <v>163</v>
      </c>
      <c r="L18" s="95">
        <v>13.15</v>
      </c>
      <c r="M18" s="96">
        <v>-0.38</v>
      </c>
      <c r="N18" s="98">
        <v>148740112.13999999</v>
      </c>
    </row>
    <row r="19" spans="1:14" ht="17.100000000000001" customHeight="1">
      <c r="A19" s="47"/>
      <c r="B19" s="47"/>
      <c r="C19" s="59" t="s">
        <v>264</v>
      </c>
      <c r="D19" s="60">
        <v>1.54</v>
      </c>
      <c r="E19" s="71">
        <v>14.93</v>
      </c>
      <c r="F19" s="62">
        <v>33299465</v>
      </c>
      <c r="G19" s="63"/>
      <c r="H19" s="72"/>
      <c r="I19" s="223" t="s">
        <v>113</v>
      </c>
      <c r="J19" s="224" t="s">
        <v>113</v>
      </c>
      <c r="K19" s="225" t="s">
        <v>113</v>
      </c>
      <c r="L19" s="60">
        <v>4.7</v>
      </c>
      <c r="M19" s="84">
        <v>-1.05</v>
      </c>
      <c r="N19" s="62">
        <v>86842896.730000004</v>
      </c>
    </row>
    <row r="20" spans="1:14" ht="16.5" customHeight="1">
      <c r="A20" s="47"/>
      <c r="B20" s="47"/>
      <c r="C20" s="59" t="s">
        <v>108</v>
      </c>
      <c r="D20" s="60">
        <v>0.15</v>
      </c>
      <c r="E20" s="71">
        <v>0</v>
      </c>
      <c r="F20" s="62">
        <v>32000000</v>
      </c>
      <c r="G20" s="73"/>
      <c r="H20" s="73"/>
      <c r="I20" s="223" t="s">
        <v>264</v>
      </c>
      <c r="J20" s="224" t="s">
        <v>264</v>
      </c>
      <c r="K20" s="225" t="s">
        <v>264</v>
      </c>
      <c r="L20" s="60">
        <v>1.54</v>
      </c>
      <c r="M20" s="84">
        <v>14.93</v>
      </c>
      <c r="N20" s="62">
        <v>50200188.640000001</v>
      </c>
    </row>
    <row r="21" spans="1:14" s="47" customFormat="1" ht="24.75" customHeight="1"/>
    <row r="22" spans="1:14" ht="24.75" customHeight="1">
      <c r="A22" s="47"/>
      <c r="B22" s="47"/>
      <c r="G22" s="47"/>
      <c r="H22" s="47"/>
      <c r="K22" s="8"/>
      <c r="L22" s="8"/>
      <c r="M22" s="8"/>
      <c r="N22" s="8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8"/>
  <sheetViews>
    <sheetView topLeftCell="A64" zoomScale="145" zoomScaleNormal="145" workbookViewId="0">
      <selection activeCell="L38" sqref="L38"/>
    </sheetView>
  </sheetViews>
  <sheetFormatPr defaultColWidth="9" defaultRowHeight="17.25" customHeight="1"/>
  <cols>
    <col min="1" max="1" width="1.28515625" style="76" customWidth="1"/>
    <col min="2" max="2" width="28.85546875" style="82" customWidth="1"/>
    <col min="3" max="3" width="7.85546875" style="99" customWidth="1"/>
    <col min="4" max="4" width="9" style="82" customWidth="1"/>
    <col min="5" max="6" width="9.140625" style="82" customWidth="1"/>
    <col min="7" max="7" width="9.85546875" style="82" customWidth="1"/>
    <col min="8" max="8" width="9.7109375" style="82" customWidth="1"/>
    <col min="9" max="9" width="9.85546875" style="82" customWidth="1"/>
    <col min="10" max="10" width="9.85546875" style="100" customWidth="1"/>
    <col min="11" max="11" width="10" style="101" customWidth="1"/>
    <col min="12" max="12" width="9.7109375" style="102" customWidth="1"/>
    <col min="13" max="13" width="23.7109375" style="102" customWidth="1"/>
    <col min="14" max="14" width="23.42578125" style="103" customWidth="1"/>
    <col min="15" max="16384" width="9" style="82"/>
  </cols>
  <sheetData>
    <row r="1" spans="1:14" s="76" customFormat="1" ht="25.5" customHeight="1">
      <c r="A1" s="75"/>
      <c r="B1" s="257" t="s">
        <v>308</v>
      </c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9"/>
    </row>
    <row r="2" spans="1:14" s="76" customFormat="1" ht="44.25" customHeight="1">
      <c r="B2" s="77" t="s">
        <v>15</v>
      </c>
      <c r="C2" s="78" t="s">
        <v>20</v>
      </c>
      <c r="D2" s="78" t="s">
        <v>21</v>
      </c>
      <c r="E2" s="78" t="s">
        <v>22</v>
      </c>
      <c r="F2" s="78" t="s">
        <v>23</v>
      </c>
      <c r="G2" s="78" t="s">
        <v>24</v>
      </c>
      <c r="H2" s="78" t="s">
        <v>25</v>
      </c>
      <c r="I2" s="78" t="s">
        <v>19</v>
      </c>
      <c r="J2" s="78" t="s">
        <v>26</v>
      </c>
      <c r="K2" s="79" t="s">
        <v>27</v>
      </c>
      <c r="L2" s="80" t="s">
        <v>28</v>
      </c>
      <c r="M2" s="80" t="s">
        <v>18</v>
      </c>
      <c r="N2" s="81" t="s">
        <v>7</v>
      </c>
    </row>
    <row r="3" spans="1:14" ht="12" customHeight="1">
      <c r="A3" s="82"/>
      <c r="B3" s="260" t="s">
        <v>29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2"/>
    </row>
    <row r="4" spans="1:14" ht="12" customHeight="1">
      <c r="A4" s="82"/>
      <c r="B4" s="59" t="s">
        <v>290</v>
      </c>
      <c r="C4" s="83" t="s">
        <v>291</v>
      </c>
      <c r="D4" s="60">
        <v>3.58</v>
      </c>
      <c r="E4" s="60">
        <v>3.58</v>
      </c>
      <c r="F4" s="60">
        <v>3.53</v>
      </c>
      <c r="G4" s="60">
        <v>3.56</v>
      </c>
      <c r="H4" s="60">
        <v>3.58</v>
      </c>
      <c r="I4" s="60">
        <v>3.53</v>
      </c>
      <c r="J4" s="60">
        <v>3.58</v>
      </c>
      <c r="K4" s="84">
        <v>-1.4</v>
      </c>
      <c r="L4" s="85">
        <v>53</v>
      </c>
      <c r="M4" s="62">
        <v>8053216</v>
      </c>
      <c r="N4" s="62">
        <v>28658676.550000001</v>
      </c>
    </row>
    <row r="5" spans="1:14" ht="12" customHeight="1">
      <c r="A5" s="82"/>
      <c r="B5" s="59" t="s">
        <v>169</v>
      </c>
      <c r="C5" s="83" t="s">
        <v>170</v>
      </c>
      <c r="D5" s="60">
        <v>0.7</v>
      </c>
      <c r="E5" s="60">
        <v>0.7</v>
      </c>
      <c r="F5" s="60">
        <v>0.7</v>
      </c>
      <c r="G5" s="60">
        <v>0.7</v>
      </c>
      <c r="H5" s="60">
        <v>0.7</v>
      </c>
      <c r="I5" s="60">
        <v>0.7</v>
      </c>
      <c r="J5" s="60">
        <v>0.7</v>
      </c>
      <c r="K5" s="84">
        <v>0</v>
      </c>
      <c r="L5" s="85">
        <v>9</v>
      </c>
      <c r="M5" s="62">
        <v>5077320</v>
      </c>
      <c r="N5" s="62">
        <v>3554124</v>
      </c>
    </row>
    <row r="6" spans="1:14" ht="12" customHeight="1">
      <c r="A6" s="82"/>
      <c r="B6" s="59" t="s">
        <v>268</v>
      </c>
      <c r="C6" s="83" t="s">
        <v>269</v>
      </c>
      <c r="D6" s="60">
        <v>0.28999999999999998</v>
      </c>
      <c r="E6" s="60">
        <v>0.28999999999999998</v>
      </c>
      <c r="F6" s="60">
        <v>0.28999999999999998</v>
      </c>
      <c r="G6" s="60">
        <v>0.28999999999999998</v>
      </c>
      <c r="H6" s="60">
        <v>0.28999999999999998</v>
      </c>
      <c r="I6" s="60">
        <v>0.28999999999999998</v>
      </c>
      <c r="J6" s="60">
        <v>0.28999999999999998</v>
      </c>
      <c r="K6" s="84">
        <v>0</v>
      </c>
      <c r="L6" s="85">
        <v>2</v>
      </c>
      <c r="M6" s="62">
        <v>309454</v>
      </c>
      <c r="N6" s="62">
        <v>89741.66</v>
      </c>
    </row>
    <row r="7" spans="1:14" ht="12" customHeight="1">
      <c r="A7" s="82"/>
      <c r="B7" s="59" t="s">
        <v>258</v>
      </c>
      <c r="C7" s="83" t="s">
        <v>259</v>
      </c>
      <c r="D7" s="60">
        <v>0.3</v>
      </c>
      <c r="E7" s="60">
        <v>0.3</v>
      </c>
      <c r="F7" s="60">
        <v>0.28999999999999998</v>
      </c>
      <c r="G7" s="60">
        <v>0.28999999999999998</v>
      </c>
      <c r="H7" s="60">
        <v>0.28999999999999998</v>
      </c>
      <c r="I7" s="60">
        <v>0.28999999999999998</v>
      </c>
      <c r="J7" s="60">
        <v>0.3</v>
      </c>
      <c r="K7" s="84">
        <v>-3.33</v>
      </c>
      <c r="L7" s="85">
        <v>14</v>
      </c>
      <c r="M7" s="62">
        <v>5423379</v>
      </c>
      <c r="N7" s="62">
        <v>1573609.91</v>
      </c>
    </row>
    <row r="8" spans="1:14" ht="12" customHeight="1">
      <c r="A8" s="82"/>
      <c r="B8" s="59" t="s">
        <v>295</v>
      </c>
      <c r="C8" s="83" t="s">
        <v>296</v>
      </c>
      <c r="D8" s="60">
        <v>0.21</v>
      </c>
      <c r="E8" s="60">
        <v>0.21</v>
      </c>
      <c r="F8" s="60">
        <v>0.21</v>
      </c>
      <c r="G8" s="60">
        <v>0.21</v>
      </c>
      <c r="H8" s="60">
        <v>0.21</v>
      </c>
      <c r="I8" s="60">
        <v>0.21</v>
      </c>
      <c r="J8" s="60">
        <v>0.21</v>
      </c>
      <c r="K8" s="84">
        <v>0</v>
      </c>
      <c r="L8" s="85">
        <v>1</v>
      </c>
      <c r="M8" s="62">
        <v>4000000</v>
      </c>
      <c r="N8" s="62">
        <v>840000</v>
      </c>
    </row>
    <row r="9" spans="1:14" ht="12" customHeight="1">
      <c r="A9" s="82"/>
      <c r="B9" s="59" t="s">
        <v>160</v>
      </c>
      <c r="C9" s="83" t="s">
        <v>159</v>
      </c>
      <c r="D9" s="60">
        <v>1</v>
      </c>
      <c r="E9" s="60">
        <v>1</v>
      </c>
      <c r="F9" s="60">
        <v>0.98</v>
      </c>
      <c r="G9" s="60">
        <v>0.99</v>
      </c>
      <c r="H9" s="60">
        <v>1</v>
      </c>
      <c r="I9" s="60">
        <v>0.98</v>
      </c>
      <c r="J9" s="60">
        <v>1</v>
      </c>
      <c r="K9" s="84">
        <v>-2</v>
      </c>
      <c r="L9" s="85">
        <v>13</v>
      </c>
      <c r="M9" s="62">
        <v>2009790</v>
      </c>
      <c r="N9" s="62">
        <v>1979810.54</v>
      </c>
    </row>
    <row r="10" spans="1:14" ht="12" customHeight="1">
      <c r="A10" s="82"/>
      <c r="B10" s="59" t="s">
        <v>220</v>
      </c>
      <c r="C10" s="83" t="s">
        <v>221</v>
      </c>
      <c r="D10" s="60">
        <v>7.0000000000000007E-2</v>
      </c>
      <c r="E10" s="60">
        <v>7.0000000000000007E-2</v>
      </c>
      <c r="F10" s="60">
        <v>0.06</v>
      </c>
      <c r="G10" s="60">
        <v>0.06</v>
      </c>
      <c r="H10" s="60">
        <v>0.06</v>
      </c>
      <c r="I10" s="60">
        <v>0.06</v>
      </c>
      <c r="J10" s="60">
        <v>0.06</v>
      </c>
      <c r="K10" s="84">
        <v>0</v>
      </c>
      <c r="L10" s="85">
        <v>5</v>
      </c>
      <c r="M10" s="62">
        <v>9025486</v>
      </c>
      <c r="N10" s="62">
        <v>541539.16</v>
      </c>
    </row>
    <row r="11" spans="1:14" ht="12" customHeight="1">
      <c r="A11" s="82"/>
      <c r="B11" s="59" t="s">
        <v>108</v>
      </c>
      <c r="C11" s="83" t="s">
        <v>90</v>
      </c>
      <c r="D11" s="60">
        <v>0.15</v>
      </c>
      <c r="E11" s="60">
        <v>0.15</v>
      </c>
      <c r="F11" s="60">
        <v>0.15</v>
      </c>
      <c r="G11" s="60">
        <v>0.15</v>
      </c>
      <c r="H11" s="60">
        <v>0.15</v>
      </c>
      <c r="I11" s="60">
        <v>0.15</v>
      </c>
      <c r="J11" s="60">
        <v>0.15</v>
      </c>
      <c r="K11" s="84">
        <v>0</v>
      </c>
      <c r="L11" s="85">
        <v>5</v>
      </c>
      <c r="M11" s="62">
        <v>32000000</v>
      </c>
      <c r="N11" s="62">
        <v>4800000</v>
      </c>
    </row>
    <row r="12" spans="1:14" ht="12" customHeight="1">
      <c r="A12" s="82"/>
      <c r="B12" s="59" t="s">
        <v>101</v>
      </c>
      <c r="C12" s="83" t="s">
        <v>100</v>
      </c>
      <c r="D12" s="60">
        <v>2.02</v>
      </c>
      <c r="E12" s="60">
        <v>2.02</v>
      </c>
      <c r="F12" s="60">
        <v>2</v>
      </c>
      <c r="G12" s="60">
        <v>2.0099999999999998</v>
      </c>
      <c r="H12" s="60">
        <v>2.02</v>
      </c>
      <c r="I12" s="60">
        <v>2</v>
      </c>
      <c r="J12" s="60">
        <v>2.02</v>
      </c>
      <c r="K12" s="84">
        <v>-0.99</v>
      </c>
      <c r="L12" s="85">
        <v>82</v>
      </c>
      <c r="M12" s="62">
        <v>120031067</v>
      </c>
      <c r="N12" s="62">
        <v>240890687.58000001</v>
      </c>
    </row>
    <row r="13" spans="1:14" ht="12" customHeight="1">
      <c r="A13" s="82"/>
      <c r="B13" s="59" t="s">
        <v>113</v>
      </c>
      <c r="C13" s="83" t="s">
        <v>114</v>
      </c>
      <c r="D13" s="60">
        <v>4.75</v>
      </c>
      <c r="E13" s="60">
        <v>4.75</v>
      </c>
      <c r="F13" s="60">
        <v>4.6900000000000004</v>
      </c>
      <c r="G13" s="60">
        <v>4.7</v>
      </c>
      <c r="H13" s="60">
        <v>4.74</v>
      </c>
      <c r="I13" s="60">
        <v>4.7</v>
      </c>
      <c r="J13" s="60">
        <v>4.75</v>
      </c>
      <c r="K13" s="84">
        <v>-1.05</v>
      </c>
      <c r="L13" s="85">
        <v>69</v>
      </c>
      <c r="M13" s="62">
        <v>18464591</v>
      </c>
      <c r="N13" s="62">
        <v>86842896.730000004</v>
      </c>
    </row>
    <row r="14" spans="1:14" ht="12" customHeight="1">
      <c r="A14" s="82"/>
      <c r="B14" s="263" t="s">
        <v>110</v>
      </c>
      <c r="C14" s="264"/>
      <c r="D14" s="251"/>
      <c r="E14" s="252"/>
      <c r="F14" s="252"/>
      <c r="G14" s="252"/>
      <c r="H14" s="252"/>
      <c r="I14" s="252"/>
      <c r="J14" s="252"/>
      <c r="K14" s="253"/>
      <c r="L14" s="86">
        <f>SUM(L4:L13)</f>
        <v>253</v>
      </c>
      <c r="M14" s="86">
        <f>SUM(M4:M13)</f>
        <v>204394303</v>
      </c>
      <c r="N14" s="87">
        <f>SUM(N4:N13)</f>
        <v>369771086.13</v>
      </c>
    </row>
    <row r="15" spans="1:14" ht="12" customHeight="1">
      <c r="A15" s="82"/>
      <c r="B15" s="254" t="s">
        <v>30</v>
      </c>
      <c r="C15" s="255"/>
      <c r="D15" s="255"/>
      <c r="E15" s="255"/>
      <c r="F15" s="255"/>
      <c r="G15" s="255"/>
      <c r="H15" s="255"/>
      <c r="I15" s="255"/>
      <c r="J15" s="255"/>
      <c r="K15" s="255"/>
      <c r="L15" s="255"/>
      <c r="M15" s="255"/>
      <c r="N15" s="256"/>
    </row>
    <row r="16" spans="1:14" ht="12" customHeight="1">
      <c r="A16" s="82"/>
      <c r="B16" s="59" t="s">
        <v>163</v>
      </c>
      <c r="C16" s="83" t="s">
        <v>164</v>
      </c>
      <c r="D16" s="89">
        <v>13.19</v>
      </c>
      <c r="E16" s="89">
        <v>13.19</v>
      </c>
      <c r="F16" s="89">
        <v>13.14</v>
      </c>
      <c r="G16" s="89">
        <v>13.16</v>
      </c>
      <c r="H16" s="89">
        <v>13.19</v>
      </c>
      <c r="I16" s="89">
        <v>13.15</v>
      </c>
      <c r="J16" s="89">
        <v>13.2</v>
      </c>
      <c r="K16" s="84">
        <v>-0.38</v>
      </c>
      <c r="L16" s="90">
        <v>98</v>
      </c>
      <c r="M16" s="87">
        <v>11302284</v>
      </c>
      <c r="N16" s="87">
        <v>148740112.13999999</v>
      </c>
    </row>
    <row r="17" spans="1:14" ht="12" customHeight="1">
      <c r="A17" s="82"/>
      <c r="B17" s="59" t="s">
        <v>238</v>
      </c>
      <c r="C17" s="83" t="s">
        <v>239</v>
      </c>
      <c r="D17" s="89">
        <v>2.65</v>
      </c>
      <c r="E17" s="89">
        <v>2.65</v>
      </c>
      <c r="F17" s="89">
        <v>2.65</v>
      </c>
      <c r="G17" s="89">
        <v>2.65</v>
      </c>
      <c r="H17" s="89">
        <v>2.65</v>
      </c>
      <c r="I17" s="89">
        <v>2.65</v>
      </c>
      <c r="J17" s="89">
        <v>2.65</v>
      </c>
      <c r="K17" s="84">
        <v>0</v>
      </c>
      <c r="L17" s="90">
        <v>5</v>
      </c>
      <c r="M17" s="87">
        <v>230184</v>
      </c>
      <c r="N17" s="87">
        <v>609987.6</v>
      </c>
    </row>
    <row r="18" spans="1:14" ht="12" customHeight="1">
      <c r="A18" s="82"/>
      <c r="B18" s="249" t="s">
        <v>171</v>
      </c>
      <c r="C18" s="250"/>
      <c r="D18" s="251"/>
      <c r="E18" s="252"/>
      <c r="F18" s="252"/>
      <c r="G18" s="252"/>
      <c r="H18" s="252"/>
      <c r="I18" s="252"/>
      <c r="J18" s="252"/>
      <c r="K18" s="253"/>
      <c r="L18" s="88">
        <f>SUM(L16:L17)</f>
        <v>103</v>
      </c>
      <c r="M18" s="86">
        <f>SUM(M16:M17)</f>
        <v>11532468</v>
      </c>
      <c r="N18" s="62">
        <f>SUM(N16:N17)</f>
        <v>149350099.73999998</v>
      </c>
    </row>
    <row r="19" spans="1:14" ht="12" customHeight="1">
      <c r="A19" s="82"/>
      <c r="B19" s="254" t="s">
        <v>119</v>
      </c>
      <c r="C19" s="255"/>
      <c r="D19" s="255"/>
      <c r="E19" s="255"/>
      <c r="F19" s="255"/>
      <c r="G19" s="255"/>
      <c r="H19" s="255"/>
      <c r="I19" s="255"/>
      <c r="J19" s="255"/>
      <c r="K19" s="255"/>
      <c r="L19" s="255"/>
      <c r="M19" s="255"/>
      <c r="N19" s="256"/>
    </row>
    <row r="20" spans="1:14" ht="12" customHeight="1">
      <c r="A20" s="82"/>
      <c r="B20" s="121" t="s">
        <v>274</v>
      </c>
      <c r="C20" s="122" t="s">
        <v>275</v>
      </c>
      <c r="D20" s="89">
        <v>0.98</v>
      </c>
      <c r="E20" s="89">
        <v>1</v>
      </c>
      <c r="F20" s="89">
        <v>0.98</v>
      </c>
      <c r="G20" s="89">
        <v>1</v>
      </c>
      <c r="H20" s="89">
        <v>0.96</v>
      </c>
      <c r="I20" s="89">
        <v>0.98</v>
      </c>
      <c r="J20" s="89">
        <v>0.98</v>
      </c>
      <c r="K20" s="84">
        <v>0</v>
      </c>
      <c r="L20" s="90">
        <v>13</v>
      </c>
      <c r="M20" s="87">
        <v>3405609</v>
      </c>
      <c r="N20" s="87">
        <v>3394521.38</v>
      </c>
    </row>
    <row r="21" spans="1:14" ht="12" customHeight="1">
      <c r="A21" s="82"/>
      <c r="B21" s="121" t="s">
        <v>292</v>
      </c>
      <c r="C21" s="122" t="s">
        <v>293</v>
      </c>
      <c r="D21" s="89">
        <v>0.52</v>
      </c>
      <c r="E21" s="89">
        <v>0.55000000000000004</v>
      </c>
      <c r="F21" s="89">
        <v>0.52</v>
      </c>
      <c r="G21" s="89">
        <v>0.54</v>
      </c>
      <c r="H21" s="89">
        <v>0.6</v>
      </c>
      <c r="I21" s="89">
        <v>0.55000000000000004</v>
      </c>
      <c r="J21" s="89">
        <v>0.6</v>
      </c>
      <c r="K21" s="84">
        <v>-8.33</v>
      </c>
      <c r="L21" s="90">
        <v>2</v>
      </c>
      <c r="M21" s="87">
        <v>77238</v>
      </c>
      <c r="N21" s="87">
        <v>41322.33</v>
      </c>
    </row>
    <row r="22" spans="1:14" ht="12" customHeight="1">
      <c r="A22" s="82"/>
      <c r="B22" s="249" t="s">
        <v>294</v>
      </c>
      <c r="C22" s="250"/>
      <c r="D22" s="251"/>
      <c r="E22" s="252"/>
      <c r="F22" s="252"/>
      <c r="G22" s="252"/>
      <c r="H22" s="252"/>
      <c r="I22" s="252"/>
      <c r="J22" s="252"/>
      <c r="K22" s="253"/>
      <c r="L22" s="88">
        <f>SUM(L20:L21)</f>
        <v>15</v>
      </c>
      <c r="M22" s="86">
        <f>SUM(M20:M21)</f>
        <v>3482847</v>
      </c>
      <c r="N22" s="62">
        <f>SUM(N20:N21)</f>
        <v>3435843.71</v>
      </c>
    </row>
    <row r="23" spans="1:14" ht="12" customHeight="1">
      <c r="A23" s="82"/>
      <c r="B23" s="241" t="s">
        <v>102</v>
      </c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3"/>
    </row>
    <row r="24" spans="1:14" ht="12" customHeight="1">
      <c r="A24" s="82"/>
      <c r="B24" s="59" t="s">
        <v>272</v>
      </c>
      <c r="C24" s="83" t="s">
        <v>273</v>
      </c>
      <c r="D24" s="89">
        <v>4.4000000000000004</v>
      </c>
      <c r="E24" s="89">
        <v>5</v>
      </c>
      <c r="F24" s="89">
        <v>4.3499999999999996</v>
      </c>
      <c r="G24" s="89">
        <v>4.46</v>
      </c>
      <c r="H24" s="89">
        <v>4.42</v>
      </c>
      <c r="I24" s="89">
        <v>4.5199999999999996</v>
      </c>
      <c r="J24" s="89">
        <v>4.4800000000000004</v>
      </c>
      <c r="K24" s="84">
        <v>0.89</v>
      </c>
      <c r="L24" s="90">
        <v>22</v>
      </c>
      <c r="M24" s="87">
        <v>410000</v>
      </c>
      <c r="N24" s="87">
        <v>1830380</v>
      </c>
    </row>
    <row r="25" spans="1:14" ht="12" customHeight="1">
      <c r="A25" s="82"/>
      <c r="B25" s="59" t="s">
        <v>121</v>
      </c>
      <c r="C25" s="83" t="s">
        <v>120</v>
      </c>
      <c r="D25" s="89">
        <v>7.23</v>
      </c>
      <c r="E25" s="89">
        <v>7.23</v>
      </c>
      <c r="F25" s="89">
        <v>7.23</v>
      </c>
      <c r="G25" s="89">
        <v>7.23</v>
      </c>
      <c r="H25" s="89">
        <v>7.1</v>
      </c>
      <c r="I25" s="89">
        <v>7.23</v>
      </c>
      <c r="J25" s="89">
        <v>7.1</v>
      </c>
      <c r="K25" s="71">
        <v>1.83</v>
      </c>
      <c r="L25" s="90">
        <v>1</v>
      </c>
      <c r="M25" s="87">
        <v>50531</v>
      </c>
      <c r="N25" s="87">
        <v>365339.13</v>
      </c>
    </row>
    <row r="26" spans="1:14" ht="12" customHeight="1">
      <c r="A26" s="82"/>
      <c r="B26" s="59" t="s">
        <v>214</v>
      </c>
      <c r="C26" s="83" t="s">
        <v>215</v>
      </c>
      <c r="D26" s="89">
        <v>4.05</v>
      </c>
      <c r="E26" s="89">
        <v>4.09</v>
      </c>
      <c r="F26" s="89">
        <v>4</v>
      </c>
      <c r="G26" s="89">
        <v>4.0199999999999996</v>
      </c>
      <c r="H26" s="89">
        <v>4.0199999999999996</v>
      </c>
      <c r="I26" s="89">
        <v>4</v>
      </c>
      <c r="J26" s="89">
        <v>4.05</v>
      </c>
      <c r="K26" s="84">
        <v>-1.23</v>
      </c>
      <c r="L26" s="90">
        <v>34</v>
      </c>
      <c r="M26" s="87">
        <v>3381466</v>
      </c>
      <c r="N26" s="87">
        <v>13595319.050000001</v>
      </c>
    </row>
    <row r="27" spans="1:14" ht="12" customHeight="1">
      <c r="A27" s="82"/>
      <c r="B27" s="249" t="s">
        <v>111</v>
      </c>
      <c r="C27" s="250"/>
      <c r="D27" s="244"/>
      <c r="E27" s="245"/>
      <c r="F27" s="245"/>
      <c r="G27" s="245"/>
      <c r="H27" s="245"/>
      <c r="I27" s="245"/>
      <c r="J27" s="245"/>
      <c r="K27" s="246"/>
      <c r="L27" s="91">
        <f>SUM(L24:L26)</f>
        <v>57</v>
      </c>
      <c r="M27" s="91">
        <f>SUM(M24:M26)</f>
        <v>3841997</v>
      </c>
      <c r="N27" s="91">
        <f>SUM(N24:N26)</f>
        <v>15791038.18</v>
      </c>
    </row>
    <row r="28" spans="1:14" ht="12" customHeight="1">
      <c r="A28" s="82"/>
      <c r="B28" s="241" t="s">
        <v>103</v>
      </c>
      <c r="C28" s="242"/>
      <c r="D28" s="242"/>
      <c r="E28" s="242"/>
      <c r="F28" s="242"/>
      <c r="G28" s="242"/>
      <c r="H28" s="242"/>
      <c r="I28" s="242"/>
      <c r="J28" s="242"/>
      <c r="K28" s="242"/>
      <c r="L28" s="242"/>
      <c r="M28" s="242"/>
      <c r="N28" s="243"/>
    </row>
    <row r="29" spans="1:14" ht="12" customHeight="1">
      <c r="A29" s="82"/>
      <c r="B29" s="59" t="s">
        <v>185</v>
      </c>
      <c r="C29" s="83" t="s">
        <v>186</v>
      </c>
      <c r="D29" s="89">
        <v>5.15</v>
      </c>
      <c r="E29" s="89">
        <v>5.15</v>
      </c>
      <c r="F29" s="89">
        <v>5.0999999999999996</v>
      </c>
      <c r="G29" s="89">
        <v>5.14</v>
      </c>
      <c r="H29" s="89">
        <v>5.15</v>
      </c>
      <c r="I29" s="89">
        <v>5.14</v>
      </c>
      <c r="J29" s="89">
        <v>5.15</v>
      </c>
      <c r="K29" s="84">
        <v>-0.19</v>
      </c>
      <c r="L29" s="90">
        <v>66</v>
      </c>
      <c r="M29" s="87">
        <v>110724059</v>
      </c>
      <c r="N29" s="87">
        <v>568996740.45000005</v>
      </c>
    </row>
    <row r="30" spans="1:14" ht="12" customHeight="1">
      <c r="A30" s="82"/>
      <c r="B30" s="59" t="s">
        <v>124</v>
      </c>
      <c r="C30" s="83" t="s">
        <v>125</v>
      </c>
      <c r="D30" s="89">
        <v>1.95</v>
      </c>
      <c r="E30" s="89">
        <v>1.95</v>
      </c>
      <c r="F30" s="89">
        <v>1.9</v>
      </c>
      <c r="G30" s="89">
        <v>1.92</v>
      </c>
      <c r="H30" s="89">
        <v>1.97</v>
      </c>
      <c r="I30" s="89">
        <v>1.95</v>
      </c>
      <c r="J30" s="89">
        <v>1.95</v>
      </c>
      <c r="K30" s="84">
        <v>0</v>
      </c>
      <c r="L30" s="90">
        <v>3</v>
      </c>
      <c r="M30" s="87">
        <v>91508</v>
      </c>
      <c r="N30" s="87">
        <v>175365.2</v>
      </c>
    </row>
    <row r="31" spans="1:14" ht="12" customHeight="1">
      <c r="A31" s="82"/>
      <c r="B31" s="59" t="s">
        <v>234</v>
      </c>
      <c r="C31" s="83" t="s">
        <v>235</v>
      </c>
      <c r="D31" s="89">
        <v>2.6</v>
      </c>
      <c r="E31" s="89">
        <v>2.6</v>
      </c>
      <c r="F31" s="89">
        <v>2.6</v>
      </c>
      <c r="G31" s="89">
        <v>2.6</v>
      </c>
      <c r="H31" s="89">
        <v>2.6</v>
      </c>
      <c r="I31" s="89">
        <v>2.6</v>
      </c>
      <c r="J31" s="89">
        <v>2.6</v>
      </c>
      <c r="K31" s="84">
        <v>0</v>
      </c>
      <c r="L31" s="90">
        <v>4</v>
      </c>
      <c r="M31" s="87">
        <v>205681</v>
      </c>
      <c r="N31" s="87">
        <v>534770.6</v>
      </c>
    </row>
    <row r="32" spans="1:14" ht="12" customHeight="1">
      <c r="A32" s="82"/>
      <c r="B32" s="59" t="s">
        <v>122</v>
      </c>
      <c r="C32" s="83" t="s">
        <v>123</v>
      </c>
      <c r="D32" s="89">
        <v>4.2</v>
      </c>
      <c r="E32" s="89">
        <v>4.2</v>
      </c>
      <c r="F32" s="89">
        <v>4.2</v>
      </c>
      <c r="G32" s="89">
        <v>4.2</v>
      </c>
      <c r="H32" s="89">
        <v>4.2</v>
      </c>
      <c r="I32" s="89">
        <v>4.2</v>
      </c>
      <c r="J32" s="89">
        <v>4.2</v>
      </c>
      <c r="K32" s="71">
        <v>0</v>
      </c>
      <c r="L32" s="90">
        <v>1</v>
      </c>
      <c r="M32" s="87">
        <v>67619</v>
      </c>
      <c r="N32" s="87">
        <v>283999.8</v>
      </c>
    </row>
    <row r="33" spans="1:14" ht="12" customHeight="1">
      <c r="A33" s="82"/>
      <c r="B33" s="59" t="s">
        <v>264</v>
      </c>
      <c r="C33" s="83" t="s">
        <v>265</v>
      </c>
      <c r="D33" s="89">
        <v>1.36</v>
      </c>
      <c r="E33" s="89">
        <v>1.54</v>
      </c>
      <c r="F33" s="89">
        <v>1.36</v>
      </c>
      <c r="G33" s="89">
        <v>1.51</v>
      </c>
      <c r="H33" s="89">
        <v>1.28</v>
      </c>
      <c r="I33" s="89">
        <v>1.54</v>
      </c>
      <c r="J33" s="89">
        <v>1.34</v>
      </c>
      <c r="K33" s="84">
        <v>14.93</v>
      </c>
      <c r="L33" s="90">
        <v>110</v>
      </c>
      <c r="M33" s="87">
        <v>33299465</v>
      </c>
      <c r="N33" s="87">
        <v>50200188.640000001</v>
      </c>
    </row>
    <row r="34" spans="1:14" ht="12" customHeight="1">
      <c r="A34" s="82"/>
      <c r="B34" s="59" t="s">
        <v>270</v>
      </c>
      <c r="C34" s="83" t="s">
        <v>271</v>
      </c>
      <c r="D34" s="89">
        <v>2.75</v>
      </c>
      <c r="E34" s="89">
        <v>2.85</v>
      </c>
      <c r="F34" s="89">
        <v>2.75</v>
      </c>
      <c r="G34" s="89">
        <v>2.81</v>
      </c>
      <c r="H34" s="89">
        <v>2.67</v>
      </c>
      <c r="I34" s="89">
        <v>2.81</v>
      </c>
      <c r="J34" s="89">
        <v>2.68</v>
      </c>
      <c r="K34" s="84">
        <v>4.8499999999999996</v>
      </c>
      <c r="L34" s="90">
        <v>13</v>
      </c>
      <c r="M34" s="87">
        <v>5209590</v>
      </c>
      <c r="N34" s="87">
        <v>14641079</v>
      </c>
    </row>
    <row r="35" spans="1:14" ht="12" customHeight="1">
      <c r="A35" s="82"/>
      <c r="B35" s="59" t="s">
        <v>191</v>
      </c>
      <c r="C35" s="83" t="s">
        <v>190</v>
      </c>
      <c r="D35" s="89">
        <v>2.44</v>
      </c>
      <c r="E35" s="89">
        <v>2.44</v>
      </c>
      <c r="F35" s="89">
        <v>2.4</v>
      </c>
      <c r="G35" s="89">
        <v>2.42</v>
      </c>
      <c r="H35" s="89">
        <v>2.44</v>
      </c>
      <c r="I35" s="89">
        <v>2.44</v>
      </c>
      <c r="J35" s="89">
        <v>2.44</v>
      </c>
      <c r="K35" s="84">
        <v>0</v>
      </c>
      <c r="L35" s="90">
        <v>23</v>
      </c>
      <c r="M35" s="87">
        <v>1439837</v>
      </c>
      <c r="N35" s="87">
        <v>3477709.26</v>
      </c>
    </row>
    <row r="36" spans="1:14" ht="12" customHeight="1">
      <c r="A36" s="82"/>
      <c r="B36" s="59" t="s">
        <v>262</v>
      </c>
      <c r="C36" s="83" t="s">
        <v>263</v>
      </c>
      <c r="D36" s="89">
        <v>5.9</v>
      </c>
      <c r="E36" s="89">
        <v>5.9</v>
      </c>
      <c r="F36" s="89">
        <v>5.85</v>
      </c>
      <c r="G36" s="89">
        <v>5.87</v>
      </c>
      <c r="H36" s="89">
        <v>5.91</v>
      </c>
      <c r="I36" s="89">
        <v>5.87</v>
      </c>
      <c r="J36" s="89">
        <v>5.9</v>
      </c>
      <c r="K36" s="84">
        <v>-0.51</v>
      </c>
      <c r="L36" s="90">
        <v>25</v>
      </c>
      <c r="M36" s="87">
        <v>2142453</v>
      </c>
      <c r="N36" s="87">
        <v>12573552.039999999</v>
      </c>
    </row>
    <row r="37" spans="1:14" ht="12" customHeight="1">
      <c r="A37" s="82"/>
      <c r="B37" s="59" t="s">
        <v>244</v>
      </c>
      <c r="C37" s="83" t="s">
        <v>194</v>
      </c>
      <c r="D37" s="89">
        <v>2.2999999999999998</v>
      </c>
      <c r="E37" s="89">
        <v>2.2999999999999998</v>
      </c>
      <c r="F37" s="89">
        <v>2.2999999999999998</v>
      </c>
      <c r="G37" s="89">
        <v>2.2999999999999998</v>
      </c>
      <c r="H37" s="89">
        <v>2.2999999999999998</v>
      </c>
      <c r="I37" s="89">
        <v>2.2999999999999998</v>
      </c>
      <c r="J37" s="89">
        <v>2.2999999999999998</v>
      </c>
      <c r="K37" s="84">
        <v>0</v>
      </c>
      <c r="L37" s="90">
        <v>4</v>
      </c>
      <c r="M37" s="87">
        <v>219070</v>
      </c>
      <c r="N37" s="87">
        <v>503861</v>
      </c>
    </row>
    <row r="38" spans="1:14" ht="12" customHeight="1">
      <c r="A38" s="82"/>
      <c r="B38" s="247" t="s">
        <v>112</v>
      </c>
      <c r="C38" s="248"/>
      <c r="D38" s="244"/>
      <c r="E38" s="245"/>
      <c r="F38" s="245"/>
      <c r="G38" s="245"/>
      <c r="H38" s="245"/>
      <c r="I38" s="245"/>
      <c r="J38" s="245"/>
      <c r="K38" s="246"/>
      <c r="L38" s="91">
        <f>SUM(L29:L37)</f>
        <v>249</v>
      </c>
      <c r="M38" s="91">
        <f>SUM(M29:M37)</f>
        <v>153399282</v>
      </c>
      <c r="N38" s="91">
        <f>SUM(N29:N37)</f>
        <v>651387265.99000001</v>
      </c>
    </row>
    <row r="39" spans="1:14" ht="12" customHeight="1">
      <c r="A39" s="82"/>
      <c r="B39" s="241" t="s">
        <v>31</v>
      </c>
      <c r="C39" s="242"/>
      <c r="D39" s="242"/>
      <c r="E39" s="242"/>
      <c r="F39" s="242"/>
      <c r="G39" s="242"/>
      <c r="H39" s="242"/>
      <c r="I39" s="242"/>
      <c r="J39" s="242"/>
      <c r="K39" s="242"/>
      <c r="L39" s="242"/>
      <c r="M39" s="242"/>
      <c r="N39" s="243"/>
    </row>
    <row r="40" spans="1:14" ht="12" customHeight="1">
      <c r="A40" s="82"/>
      <c r="B40" s="59" t="s">
        <v>216</v>
      </c>
      <c r="C40" s="83" t="s">
        <v>217</v>
      </c>
      <c r="D40" s="89">
        <v>11.51</v>
      </c>
      <c r="E40" s="89">
        <v>11.51</v>
      </c>
      <c r="F40" s="89">
        <v>11.5</v>
      </c>
      <c r="G40" s="89">
        <v>11.5</v>
      </c>
      <c r="H40" s="89">
        <v>11.5</v>
      </c>
      <c r="I40" s="89">
        <v>11.5</v>
      </c>
      <c r="J40" s="89">
        <v>11.5</v>
      </c>
      <c r="K40" s="84">
        <v>0</v>
      </c>
      <c r="L40" s="90">
        <v>5</v>
      </c>
      <c r="M40" s="87">
        <v>1000000</v>
      </c>
      <c r="N40" s="87">
        <v>11500100</v>
      </c>
    </row>
    <row r="41" spans="1:14" ht="12" customHeight="1">
      <c r="A41" s="82"/>
      <c r="B41" s="59" t="s">
        <v>148</v>
      </c>
      <c r="C41" s="83" t="s">
        <v>147</v>
      </c>
      <c r="D41" s="89">
        <v>8.98</v>
      </c>
      <c r="E41" s="89">
        <v>8.98</v>
      </c>
      <c r="F41" s="89">
        <v>8.9499999999999993</v>
      </c>
      <c r="G41" s="89">
        <v>8.9600000000000009</v>
      </c>
      <c r="H41" s="89">
        <v>9</v>
      </c>
      <c r="I41" s="89">
        <v>8.9499999999999993</v>
      </c>
      <c r="J41" s="89">
        <v>9</v>
      </c>
      <c r="K41" s="84">
        <v>-0.56000000000000005</v>
      </c>
      <c r="L41" s="90">
        <v>3</v>
      </c>
      <c r="M41" s="87">
        <v>556012</v>
      </c>
      <c r="N41" s="87">
        <v>4979607.4000000004</v>
      </c>
    </row>
    <row r="42" spans="1:14" ht="12" customHeight="1">
      <c r="A42" s="82"/>
      <c r="B42" s="59" t="s">
        <v>126</v>
      </c>
      <c r="C42" s="83" t="s">
        <v>127</v>
      </c>
      <c r="D42" s="89">
        <v>23.5</v>
      </c>
      <c r="E42" s="89">
        <v>23.5</v>
      </c>
      <c r="F42" s="89">
        <v>23.5</v>
      </c>
      <c r="G42" s="89">
        <v>23.5</v>
      </c>
      <c r="H42" s="89">
        <v>23.5</v>
      </c>
      <c r="I42" s="89">
        <v>23.5</v>
      </c>
      <c r="J42" s="89">
        <v>23.5</v>
      </c>
      <c r="K42" s="84">
        <v>0</v>
      </c>
      <c r="L42" s="90">
        <v>1</v>
      </c>
      <c r="M42" s="87">
        <v>10000</v>
      </c>
      <c r="N42" s="87">
        <v>235000</v>
      </c>
    </row>
    <row r="43" spans="1:14" ht="12" customHeight="1">
      <c r="A43" s="82"/>
      <c r="B43" s="59" t="s">
        <v>172</v>
      </c>
      <c r="C43" s="83" t="s">
        <v>173</v>
      </c>
      <c r="D43" s="89">
        <v>14.54</v>
      </c>
      <c r="E43" s="89">
        <v>14.54</v>
      </c>
      <c r="F43" s="89">
        <v>14</v>
      </c>
      <c r="G43" s="89">
        <v>14.52</v>
      </c>
      <c r="H43" s="89">
        <v>12.65</v>
      </c>
      <c r="I43" s="89">
        <v>14.54</v>
      </c>
      <c r="J43" s="89">
        <v>12.65</v>
      </c>
      <c r="K43" s="84">
        <v>14.94</v>
      </c>
      <c r="L43" s="90">
        <v>9</v>
      </c>
      <c r="M43" s="87">
        <v>180189</v>
      </c>
      <c r="N43" s="87">
        <v>2615702.04</v>
      </c>
    </row>
    <row r="44" spans="1:14" ht="12" customHeight="1">
      <c r="A44" s="82"/>
      <c r="B44" s="282" t="s">
        <v>115</v>
      </c>
      <c r="C44" s="234"/>
      <c r="D44" s="279"/>
      <c r="E44" s="280"/>
      <c r="F44" s="280"/>
      <c r="G44" s="280"/>
      <c r="H44" s="280"/>
      <c r="I44" s="280"/>
      <c r="J44" s="280"/>
      <c r="K44" s="281"/>
      <c r="L44" s="90">
        <f>SUM(L40:L43)</f>
        <v>18</v>
      </c>
      <c r="M44" s="87">
        <f>SUM(M40:M43)</f>
        <v>1746201</v>
      </c>
      <c r="N44" s="87">
        <f>SUM(N40:N43)</f>
        <v>19330409.440000001</v>
      </c>
    </row>
    <row r="45" spans="1:14" ht="12" customHeight="1">
      <c r="A45" s="82"/>
      <c r="B45" s="254" t="s">
        <v>104</v>
      </c>
      <c r="C45" s="255"/>
      <c r="D45" s="255"/>
      <c r="E45" s="255"/>
      <c r="F45" s="255"/>
      <c r="G45" s="255"/>
      <c r="H45" s="255"/>
      <c r="I45" s="255"/>
      <c r="J45" s="255"/>
      <c r="K45" s="255"/>
      <c r="L45" s="255"/>
      <c r="M45" s="255"/>
      <c r="N45" s="256"/>
    </row>
    <row r="46" spans="1:14" ht="12" customHeight="1">
      <c r="A46" s="82"/>
      <c r="B46" s="59" t="s">
        <v>278</v>
      </c>
      <c r="C46" s="83" t="s">
        <v>279</v>
      </c>
      <c r="D46" s="89">
        <v>2.4</v>
      </c>
      <c r="E46" s="89">
        <v>2.4</v>
      </c>
      <c r="F46" s="89">
        <v>2.4</v>
      </c>
      <c r="G46" s="89">
        <v>2.4</v>
      </c>
      <c r="H46" s="89">
        <v>2.4</v>
      </c>
      <c r="I46" s="89">
        <v>2.4</v>
      </c>
      <c r="J46" s="89">
        <v>2.4</v>
      </c>
      <c r="K46" s="84">
        <v>0</v>
      </c>
      <c r="L46" s="90">
        <v>1</v>
      </c>
      <c r="M46" s="87">
        <v>22197</v>
      </c>
      <c r="N46" s="87">
        <v>53272.800000000003</v>
      </c>
    </row>
    <row r="47" spans="1:14" ht="12" customHeight="1">
      <c r="A47" s="82"/>
      <c r="B47" s="59" t="s">
        <v>310</v>
      </c>
      <c r="C47" s="83" t="s">
        <v>309</v>
      </c>
      <c r="D47" s="89">
        <v>7.25</v>
      </c>
      <c r="E47" s="89">
        <v>7.25</v>
      </c>
      <c r="F47" s="89">
        <v>7.25</v>
      </c>
      <c r="G47" s="89">
        <v>7.25</v>
      </c>
      <c r="H47" s="89">
        <v>6.31</v>
      </c>
      <c r="I47" s="89">
        <v>7.25</v>
      </c>
      <c r="J47" s="89">
        <v>6.31</v>
      </c>
      <c r="K47" s="84">
        <v>14.9</v>
      </c>
      <c r="L47" s="90">
        <v>1</v>
      </c>
      <c r="M47" s="87">
        <v>75000</v>
      </c>
      <c r="N47" s="87">
        <v>543750</v>
      </c>
    </row>
    <row r="48" spans="1:14" ht="12" customHeight="1">
      <c r="A48" s="82"/>
      <c r="B48" s="282" t="s">
        <v>300</v>
      </c>
      <c r="C48" s="234"/>
      <c r="D48" s="279"/>
      <c r="E48" s="280"/>
      <c r="F48" s="280"/>
      <c r="G48" s="280"/>
      <c r="H48" s="280"/>
      <c r="I48" s="280"/>
      <c r="J48" s="280"/>
      <c r="K48" s="281"/>
      <c r="L48" s="90">
        <f>SUM(L46:L47)</f>
        <v>2</v>
      </c>
      <c r="M48" s="87">
        <f>SUM(M46:M47)</f>
        <v>97197</v>
      </c>
      <c r="N48" s="87">
        <f>SUM(N46:N47)</f>
        <v>597022.80000000005</v>
      </c>
    </row>
    <row r="49" spans="1:14" s="76" customFormat="1" ht="16.5" customHeight="1">
      <c r="B49" s="92" t="s">
        <v>32</v>
      </c>
      <c r="C49" s="265"/>
      <c r="D49" s="266"/>
      <c r="E49" s="266"/>
      <c r="F49" s="266"/>
      <c r="G49" s="266"/>
      <c r="H49" s="266"/>
      <c r="I49" s="266"/>
      <c r="J49" s="266"/>
      <c r="K49" s="267"/>
      <c r="L49" s="93">
        <f>L48+L44+L38+L27+L22+L18+L14</f>
        <v>697</v>
      </c>
      <c r="M49" s="93">
        <f t="shared" ref="M49:N49" si="0">M48+M44+M38+M27+M22+M18+M14</f>
        <v>378494295</v>
      </c>
      <c r="N49" s="93">
        <f t="shared" si="0"/>
        <v>1209662765.99</v>
      </c>
    </row>
    <row r="50" spans="1:14" s="76" customFormat="1" ht="30" customHeight="1">
      <c r="A50" s="75"/>
      <c r="B50" s="268" t="s">
        <v>307</v>
      </c>
      <c r="C50" s="269"/>
      <c r="D50" s="269"/>
      <c r="E50" s="269"/>
      <c r="F50" s="269"/>
      <c r="G50" s="269"/>
      <c r="H50" s="269"/>
      <c r="I50" s="269"/>
      <c r="J50" s="269"/>
      <c r="K50" s="269"/>
      <c r="L50" s="269"/>
      <c r="M50" s="269"/>
      <c r="N50" s="270"/>
    </row>
    <row r="51" spans="1:14" s="76" customFormat="1" ht="45.75" customHeight="1">
      <c r="B51" s="77" t="s">
        <v>15</v>
      </c>
      <c r="C51" s="78" t="s">
        <v>20</v>
      </c>
      <c r="D51" s="78" t="s">
        <v>21</v>
      </c>
      <c r="E51" s="78" t="s">
        <v>22</v>
      </c>
      <c r="F51" s="78" t="s">
        <v>23</v>
      </c>
      <c r="G51" s="78" t="s">
        <v>24</v>
      </c>
      <c r="H51" s="78" t="s">
        <v>25</v>
      </c>
      <c r="I51" s="78" t="s">
        <v>19</v>
      </c>
      <c r="J51" s="78" t="s">
        <v>26</v>
      </c>
      <c r="K51" s="79" t="s">
        <v>27</v>
      </c>
      <c r="L51" s="80" t="s">
        <v>28</v>
      </c>
      <c r="M51" s="80" t="s">
        <v>18</v>
      </c>
      <c r="N51" s="81" t="s">
        <v>7</v>
      </c>
    </row>
    <row r="52" spans="1:14" s="76" customFormat="1" ht="12" customHeight="1">
      <c r="B52" s="241" t="s">
        <v>29</v>
      </c>
      <c r="C52" s="242"/>
      <c r="D52" s="242"/>
      <c r="E52" s="242"/>
      <c r="F52" s="242"/>
      <c r="G52" s="242"/>
      <c r="H52" s="242"/>
      <c r="I52" s="242"/>
      <c r="J52" s="242"/>
      <c r="K52" s="242"/>
      <c r="L52" s="242"/>
      <c r="M52" s="242"/>
      <c r="N52" s="243"/>
    </row>
    <row r="53" spans="1:14" s="76" customFormat="1" ht="12" customHeight="1">
      <c r="B53" s="59" t="s">
        <v>128</v>
      </c>
      <c r="C53" s="83" t="s">
        <v>129</v>
      </c>
      <c r="D53" s="89">
        <v>0.21</v>
      </c>
      <c r="E53" s="89">
        <v>0.21</v>
      </c>
      <c r="F53" s="89">
        <v>0.21</v>
      </c>
      <c r="G53" s="89">
        <v>0.21</v>
      </c>
      <c r="H53" s="89">
        <v>0.25</v>
      </c>
      <c r="I53" s="89">
        <v>0.21</v>
      </c>
      <c r="J53" s="89">
        <v>0.25</v>
      </c>
      <c r="K53" s="71">
        <v>-16</v>
      </c>
      <c r="L53" s="112">
        <v>1</v>
      </c>
      <c r="M53" s="87">
        <v>1000000</v>
      </c>
      <c r="N53" s="87">
        <v>210000</v>
      </c>
    </row>
    <row r="54" spans="1:14" s="76" customFormat="1" ht="12" customHeight="1">
      <c r="B54" s="59" t="s">
        <v>224</v>
      </c>
      <c r="C54" s="83" t="s">
        <v>225</v>
      </c>
      <c r="D54" s="89">
        <v>0.09</v>
      </c>
      <c r="E54" s="89">
        <v>0.09</v>
      </c>
      <c r="F54" s="89">
        <v>0.09</v>
      </c>
      <c r="G54" s="89">
        <v>0.09</v>
      </c>
      <c r="H54" s="89">
        <v>0.09</v>
      </c>
      <c r="I54" s="89">
        <v>0.09</v>
      </c>
      <c r="J54" s="89">
        <v>0.09</v>
      </c>
      <c r="K54" s="71">
        <v>0</v>
      </c>
      <c r="L54" s="112">
        <v>1</v>
      </c>
      <c r="M54" s="87">
        <v>6000</v>
      </c>
      <c r="N54" s="87">
        <v>540</v>
      </c>
    </row>
    <row r="55" spans="1:14" s="76" customFormat="1" ht="12" customHeight="1">
      <c r="B55" s="283" t="s">
        <v>110</v>
      </c>
      <c r="C55" s="284"/>
      <c r="D55" s="244"/>
      <c r="E55" s="245"/>
      <c r="F55" s="245"/>
      <c r="G55" s="245"/>
      <c r="H55" s="245"/>
      <c r="I55" s="245"/>
      <c r="J55" s="245"/>
      <c r="K55" s="246"/>
      <c r="L55" s="86">
        <f>SUM(L53:L54)</f>
        <v>2</v>
      </c>
      <c r="M55" s="86">
        <f>SUM(M53:M54)</f>
        <v>1006000</v>
      </c>
      <c r="N55" s="87">
        <f>SUM(N53:N54)</f>
        <v>210540</v>
      </c>
    </row>
    <row r="56" spans="1:14" s="76" customFormat="1" ht="12" customHeight="1">
      <c r="B56" s="241" t="s">
        <v>102</v>
      </c>
      <c r="C56" s="242"/>
      <c r="D56" s="242"/>
      <c r="E56" s="242"/>
      <c r="F56" s="242"/>
      <c r="G56" s="242"/>
      <c r="H56" s="242"/>
      <c r="I56" s="242"/>
      <c r="J56" s="242"/>
      <c r="K56" s="242"/>
      <c r="L56" s="242"/>
      <c r="M56" s="242"/>
      <c r="N56" s="243"/>
    </row>
    <row r="57" spans="1:14" s="76" customFormat="1" ht="12" customHeight="1">
      <c r="B57" s="59" t="s">
        <v>33</v>
      </c>
      <c r="C57" s="83" t="s">
        <v>34</v>
      </c>
      <c r="D57" s="89">
        <v>1.8</v>
      </c>
      <c r="E57" s="89">
        <v>2.16</v>
      </c>
      <c r="F57" s="89">
        <v>1.8</v>
      </c>
      <c r="G57" s="89">
        <v>2.12</v>
      </c>
      <c r="H57" s="89">
        <v>1.79</v>
      </c>
      <c r="I57" s="89">
        <v>2.16</v>
      </c>
      <c r="J57" s="89">
        <v>1.8</v>
      </c>
      <c r="K57" s="71">
        <v>20</v>
      </c>
      <c r="L57" s="112">
        <v>69</v>
      </c>
      <c r="M57" s="87">
        <v>8396943</v>
      </c>
      <c r="N57" s="87">
        <v>17781120.77</v>
      </c>
    </row>
    <row r="58" spans="1:14" s="76" customFormat="1" ht="12" customHeight="1">
      <c r="B58" s="249" t="s">
        <v>111</v>
      </c>
      <c r="C58" s="250"/>
      <c r="D58" s="244"/>
      <c r="E58" s="245"/>
      <c r="F58" s="245"/>
      <c r="G58" s="245"/>
      <c r="H58" s="245"/>
      <c r="I58" s="245"/>
      <c r="J58" s="245"/>
      <c r="K58" s="246"/>
      <c r="L58" s="91">
        <f>SUM(L57)</f>
        <v>69</v>
      </c>
      <c r="M58" s="91">
        <f>SUM(M57)</f>
        <v>8396943</v>
      </c>
      <c r="N58" s="91">
        <f>SUM(N57)</f>
        <v>17781120.77</v>
      </c>
    </row>
    <row r="59" spans="1:14" ht="12" customHeight="1">
      <c r="A59" s="82"/>
      <c r="B59" s="241" t="s">
        <v>103</v>
      </c>
      <c r="C59" s="242"/>
      <c r="D59" s="242"/>
      <c r="E59" s="242"/>
      <c r="F59" s="242"/>
      <c r="G59" s="242"/>
      <c r="H59" s="242"/>
      <c r="I59" s="242"/>
      <c r="J59" s="242"/>
      <c r="K59" s="242"/>
      <c r="L59" s="242"/>
      <c r="M59" s="242"/>
      <c r="N59" s="243"/>
    </row>
    <row r="60" spans="1:14" ht="12" customHeight="1">
      <c r="A60" s="82"/>
      <c r="B60" s="59" t="s">
        <v>35</v>
      </c>
      <c r="C60" s="83" t="s">
        <v>36</v>
      </c>
      <c r="D60" s="89">
        <v>3.35</v>
      </c>
      <c r="E60" s="89">
        <v>3.35</v>
      </c>
      <c r="F60" s="89">
        <v>3.35</v>
      </c>
      <c r="G60" s="89">
        <v>3.35</v>
      </c>
      <c r="H60" s="89">
        <v>3.37</v>
      </c>
      <c r="I60" s="60">
        <v>3.35</v>
      </c>
      <c r="J60" s="60">
        <v>3.35</v>
      </c>
      <c r="K60" s="84">
        <v>0</v>
      </c>
      <c r="L60" s="85">
        <v>5</v>
      </c>
      <c r="M60" s="62">
        <v>204390</v>
      </c>
      <c r="N60" s="62">
        <v>684706.5</v>
      </c>
    </row>
    <row r="61" spans="1:14" ht="12" customHeight="1">
      <c r="A61" s="82"/>
      <c r="B61" s="283" t="s">
        <v>112</v>
      </c>
      <c r="C61" s="284"/>
      <c r="D61" s="244"/>
      <c r="E61" s="245"/>
      <c r="F61" s="245"/>
      <c r="G61" s="245"/>
      <c r="H61" s="245"/>
      <c r="I61" s="245"/>
      <c r="J61" s="245"/>
      <c r="K61" s="246"/>
      <c r="L61" s="91">
        <f>SUM(L60)</f>
        <v>5</v>
      </c>
      <c r="M61" s="91">
        <f>SUM(M60)</f>
        <v>204390</v>
      </c>
      <c r="N61" s="91">
        <f>SUM(N60)</f>
        <v>684706.5</v>
      </c>
    </row>
    <row r="62" spans="1:14" ht="12" customHeight="1">
      <c r="A62" s="82"/>
      <c r="B62" s="271" t="s">
        <v>31</v>
      </c>
      <c r="C62" s="272"/>
      <c r="D62" s="272"/>
      <c r="E62" s="272"/>
      <c r="F62" s="272"/>
      <c r="G62" s="272"/>
      <c r="H62" s="272"/>
      <c r="I62" s="272"/>
      <c r="J62" s="272"/>
      <c r="K62" s="272"/>
      <c r="L62" s="272"/>
      <c r="M62" s="272"/>
      <c r="N62" s="273"/>
    </row>
    <row r="63" spans="1:14" ht="12" customHeight="1">
      <c r="A63" s="82"/>
      <c r="B63" s="59" t="s">
        <v>205</v>
      </c>
      <c r="C63" s="94" t="s">
        <v>206</v>
      </c>
      <c r="D63" s="95">
        <v>29.6</v>
      </c>
      <c r="E63" s="95">
        <v>33</v>
      </c>
      <c r="F63" s="95">
        <v>29.6</v>
      </c>
      <c r="G63" s="95">
        <v>29.94</v>
      </c>
      <c r="H63" s="95">
        <v>29</v>
      </c>
      <c r="I63" s="95">
        <v>31</v>
      </c>
      <c r="J63" s="95">
        <v>29</v>
      </c>
      <c r="K63" s="96">
        <v>6.9</v>
      </c>
      <c r="L63" s="97">
        <v>8</v>
      </c>
      <c r="M63" s="98">
        <v>76102</v>
      </c>
      <c r="N63" s="98">
        <v>2278662</v>
      </c>
    </row>
    <row r="64" spans="1:14" ht="12" customHeight="1">
      <c r="A64" s="82"/>
      <c r="B64" s="274" t="s">
        <v>115</v>
      </c>
      <c r="C64" s="275"/>
      <c r="D64" s="276"/>
      <c r="E64" s="277"/>
      <c r="F64" s="277"/>
      <c r="G64" s="277"/>
      <c r="H64" s="277"/>
      <c r="I64" s="277"/>
      <c r="J64" s="277"/>
      <c r="K64" s="278"/>
      <c r="L64" s="91">
        <f>SUM(L63)</f>
        <v>8</v>
      </c>
      <c r="M64" s="91">
        <f>SUM(M63)</f>
        <v>76102</v>
      </c>
      <c r="N64" s="91">
        <f>SUM(N63)</f>
        <v>2278662</v>
      </c>
    </row>
    <row r="65" spans="1:14" s="76" customFormat="1" ht="16.5" customHeight="1">
      <c r="B65" s="92" t="s">
        <v>187</v>
      </c>
      <c r="C65" s="265"/>
      <c r="D65" s="266"/>
      <c r="E65" s="266"/>
      <c r="F65" s="266"/>
      <c r="G65" s="266"/>
      <c r="H65" s="266"/>
      <c r="I65" s="266"/>
      <c r="J65" s="266"/>
      <c r="K65" s="267"/>
      <c r="L65" s="93">
        <f>L64+L61+L58+L55</f>
        <v>84</v>
      </c>
      <c r="M65" s="93">
        <f t="shared" ref="M65:N65" si="1">M64+M61+M58+M55</f>
        <v>9683435</v>
      </c>
      <c r="N65" s="93">
        <f t="shared" si="1"/>
        <v>20955029.27</v>
      </c>
    </row>
    <row r="66" spans="1:14" s="76" customFormat="1" ht="30" customHeight="1">
      <c r="A66" s="75"/>
      <c r="B66" s="268" t="s">
        <v>306</v>
      </c>
      <c r="C66" s="269"/>
      <c r="D66" s="269"/>
      <c r="E66" s="269"/>
      <c r="F66" s="269"/>
      <c r="G66" s="269"/>
      <c r="H66" s="269"/>
      <c r="I66" s="269"/>
      <c r="J66" s="269"/>
      <c r="K66" s="269"/>
      <c r="L66" s="269"/>
      <c r="M66" s="269"/>
      <c r="N66" s="270"/>
    </row>
    <row r="67" spans="1:14" s="76" customFormat="1" ht="41.25" customHeight="1">
      <c r="B67" s="77" t="s">
        <v>15</v>
      </c>
      <c r="C67" s="78" t="s">
        <v>20</v>
      </c>
      <c r="D67" s="78" t="s">
        <v>21</v>
      </c>
      <c r="E67" s="78" t="s">
        <v>22</v>
      </c>
      <c r="F67" s="78" t="s">
        <v>23</v>
      </c>
      <c r="G67" s="78" t="s">
        <v>24</v>
      </c>
      <c r="H67" s="78" t="s">
        <v>25</v>
      </c>
      <c r="I67" s="78" t="s">
        <v>19</v>
      </c>
      <c r="J67" s="78" t="s">
        <v>26</v>
      </c>
      <c r="K67" s="79" t="s">
        <v>27</v>
      </c>
      <c r="L67" s="80" t="s">
        <v>28</v>
      </c>
      <c r="M67" s="80" t="s">
        <v>18</v>
      </c>
      <c r="N67" s="81" t="s">
        <v>7</v>
      </c>
    </row>
    <row r="68" spans="1:14" ht="12" customHeight="1">
      <c r="A68" s="82"/>
      <c r="B68" s="241" t="s">
        <v>29</v>
      </c>
      <c r="C68" s="242"/>
      <c r="D68" s="242"/>
      <c r="E68" s="242"/>
      <c r="F68" s="242"/>
      <c r="G68" s="242"/>
      <c r="H68" s="242"/>
      <c r="I68" s="242"/>
      <c r="J68" s="242"/>
      <c r="K68" s="242"/>
      <c r="L68" s="242"/>
      <c r="M68" s="242"/>
      <c r="N68" s="243"/>
    </row>
    <row r="69" spans="1:14" ht="12" customHeight="1">
      <c r="A69" s="82"/>
      <c r="B69" s="59" t="s">
        <v>228</v>
      </c>
      <c r="C69" s="83" t="s">
        <v>229</v>
      </c>
      <c r="D69" s="95">
        <v>0.11</v>
      </c>
      <c r="E69" s="95">
        <v>0.11</v>
      </c>
      <c r="F69" s="95">
        <v>0.11</v>
      </c>
      <c r="G69" s="95">
        <v>0.11</v>
      </c>
      <c r="H69" s="95">
        <v>0.11</v>
      </c>
      <c r="I69" s="95">
        <v>0.11</v>
      </c>
      <c r="J69" s="95">
        <v>0.11</v>
      </c>
      <c r="K69" s="96">
        <v>0</v>
      </c>
      <c r="L69" s="97">
        <v>21</v>
      </c>
      <c r="M69" s="98">
        <v>110659310</v>
      </c>
      <c r="N69" s="98">
        <v>12172524.1</v>
      </c>
    </row>
    <row r="70" spans="1:14" s="76" customFormat="1" ht="12" customHeight="1">
      <c r="B70" s="283" t="s">
        <v>110</v>
      </c>
      <c r="C70" s="284"/>
      <c r="D70" s="244"/>
      <c r="E70" s="245"/>
      <c r="F70" s="245"/>
      <c r="G70" s="245"/>
      <c r="H70" s="245"/>
      <c r="I70" s="245"/>
      <c r="J70" s="245"/>
      <c r="K70" s="246"/>
      <c r="L70" s="86">
        <f>SUM(L69)</f>
        <v>21</v>
      </c>
      <c r="M70" s="86">
        <f>SUM(M69)</f>
        <v>110659310</v>
      </c>
      <c r="N70" s="87">
        <f>SUM(N69)</f>
        <v>12172524.1</v>
      </c>
    </row>
    <row r="71" spans="1:14" ht="12" customHeight="1">
      <c r="A71" s="82"/>
      <c r="B71" s="241" t="s">
        <v>102</v>
      </c>
      <c r="C71" s="242"/>
      <c r="D71" s="242"/>
      <c r="E71" s="242"/>
      <c r="F71" s="242"/>
      <c r="G71" s="242"/>
      <c r="H71" s="242"/>
      <c r="I71" s="242"/>
      <c r="J71" s="242"/>
      <c r="K71" s="242"/>
      <c r="L71" s="242"/>
      <c r="M71" s="242"/>
      <c r="N71" s="243"/>
    </row>
    <row r="72" spans="1:14" ht="12" customHeight="1">
      <c r="A72" s="82"/>
      <c r="B72" s="59" t="s">
        <v>105</v>
      </c>
      <c r="C72" s="83" t="s">
        <v>42</v>
      </c>
      <c r="D72" s="89">
        <v>1.96</v>
      </c>
      <c r="E72" s="89">
        <v>1.98</v>
      </c>
      <c r="F72" s="89">
        <v>1.92</v>
      </c>
      <c r="G72" s="89">
        <v>1.93</v>
      </c>
      <c r="H72" s="89">
        <v>1.98</v>
      </c>
      <c r="I72" s="89">
        <v>1.92</v>
      </c>
      <c r="J72" s="89">
        <v>1.98</v>
      </c>
      <c r="K72" s="71">
        <v>-3.03</v>
      </c>
      <c r="L72" s="112">
        <v>6</v>
      </c>
      <c r="M72" s="87">
        <v>59112</v>
      </c>
      <c r="N72" s="87">
        <v>113930.7</v>
      </c>
    </row>
    <row r="73" spans="1:14" ht="12" customHeight="1">
      <c r="A73" s="82"/>
      <c r="B73" s="249" t="s">
        <v>111</v>
      </c>
      <c r="C73" s="250"/>
      <c r="D73" s="244"/>
      <c r="E73" s="245"/>
      <c r="F73" s="245"/>
      <c r="G73" s="245"/>
      <c r="H73" s="245"/>
      <c r="I73" s="245"/>
      <c r="J73" s="245"/>
      <c r="K73" s="246"/>
      <c r="L73" s="91">
        <f>SUM(L72)</f>
        <v>6</v>
      </c>
      <c r="M73" s="91">
        <f>SUM(M72)</f>
        <v>59112</v>
      </c>
      <c r="N73" s="91">
        <f>SUM(N72)</f>
        <v>113930.7</v>
      </c>
    </row>
    <row r="74" spans="1:14" ht="12" customHeight="1">
      <c r="A74" s="82"/>
      <c r="B74" s="241" t="s">
        <v>103</v>
      </c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3"/>
    </row>
    <row r="75" spans="1:14" ht="12" customHeight="1">
      <c r="A75" s="82"/>
      <c r="B75" s="59" t="s">
        <v>143</v>
      </c>
      <c r="C75" s="83" t="s">
        <v>144</v>
      </c>
      <c r="D75" s="89">
        <v>2</v>
      </c>
      <c r="E75" s="89">
        <v>2</v>
      </c>
      <c r="F75" s="89">
        <v>1.95</v>
      </c>
      <c r="G75" s="89">
        <v>1.98</v>
      </c>
      <c r="H75" s="89">
        <v>1.97</v>
      </c>
      <c r="I75" s="89">
        <v>2</v>
      </c>
      <c r="J75" s="89">
        <v>2</v>
      </c>
      <c r="K75" s="71">
        <v>0</v>
      </c>
      <c r="L75" s="112">
        <v>9</v>
      </c>
      <c r="M75" s="87">
        <v>820000</v>
      </c>
      <c r="N75" s="87">
        <v>1627500</v>
      </c>
    </row>
    <row r="76" spans="1:14" ht="12" customHeight="1">
      <c r="A76" s="82"/>
      <c r="B76" s="59" t="s">
        <v>232</v>
      </c>
      <c r="C76" s="83" t="s">
        <v>233</v>
      </c>
      <c r="D76" s="89">
        <v>1.85</v>
      </c>
      <c r="E76" s="141">
        <v>1.86</v>
      </c>
      <c r="F76" s="141">
        <v>1.85</v>
      </c>
      <c r="G76" s="141">
        <v>1.85</v>
      </c>
      <c r="H76" s="141">
        <v>1.85</v>
      </c>
      <c r="I76" s="141">
        <v>1.85</v>
      </c>
      <c r="J76" s="141">
        <v>1.85</v>
      </c>
      <c r="K76" s="142">
        <v>0</v>
      </c>
      <c r="L76" s="139">
        <v>5</v>
      </c>
      <c r="M76" s="140">
        <v>4536269</v>
      </c>
      <c r="N76" s="140">
        <v>8393097.6500000004</v>
      </c>
    </row>
    <row r="77" spans="1:14" ht="12" customHeight="1">
      <c r="A77" s="82"/>
      <c r="B77" s="59" t="s">
        <v>106</v>
      </c>
      <c r="C77" s="83" t="s">
        <v>88</v>
      </c>
      <c r="D77" s="89">
        <v>1.95</v>
      </c>
      <c r="E77" s="89">
        <v>1.95</v>
      </c>
      <c r="F77" s="89">
        <v>1.95</v>
      </c>
      <c r="G77" s="89">
        <v>1.95</v>
      </c>
      <c r="H77" s="89">
        <v>1.99</v>
      </c>
      <c r="I77" s="89">
        <v>1.95</v>
      </c>
      <c r="J77" s="89">
        <v>1.96</v>
      </c>
      <c r="K77" s="71">
        <v>-0.51</v>
      </c>
      <c r="L77" s="90">
        <v>6</v>
      </c>
      <c r="M77" s="87">
        <v>2525000</v>
      </c>
      <c r="N77" s="87">
        <v>4923750</v>
      </c>
    </row>
    <row r="78" spans="1:14" ht="12" customHeight="1">
      <c r="A78" s="82"/>
      <c r="B78" s="59" t="s">
        <v>38</v>
      </c>
      <c r="C78" s="83" t="s">
        <v>39</v>
      </c>
      <c r="D78" s="89">
        <v>1.17</v>
      </c>
      <c r="E78" s="89">
        <v>1.18</v>
      </c>
      <c r="F78" s="89">
        <v>1.1599999999999999</v>
      </c>
      <c r="G78" s="89">
        <v>1.17</v>
      </c>
      <c r="H78" s="89">
        <v>1.1599999999999999</v>
      </c>
      <c r="I78" s="89">
        <v>1.17</v>
      </c>
      <c r="J78" s="89">
        <v>1.17</v>
      </c>
      <c r="K78" s="71">
        <v>0</v>
      </c>
      <c r="L78" s="112">
        <v>24</v>
      </c>
      <c r="M78" s="87">
        <v>8239829</v>
      </c>
      <c r="N78" s="87">
        <v>9606994.5700000003</v>
      </c>
    </row>
    <row r="79" spans="1:14" ht="12" customHeight="1">
      <c r="A79" s="82"/>
      <c r="B79" s="247" t="s">
        <v>112</v>
      </c>
      <c r="C79" s="248"/>
      <c r="D79" s="244"/>
      <c r="E79" s="245"/>
      <c r="F79" s="245"/>
      <c r="G79" s="245"/>
      <c r="H79" s="245"/>
      <c r="I79" s="245"/>
      <c r="J79" s="245"/>
      <c r="K79" s="246"/>
      <c r="L79" s="91">
        <f>SUM(L75:L78)</f>
        <v>44</v>
      </c>
      <c r="M79" s="91">
        <f>SUM(M75:M78)</f>
        <v>16121098</v>
      </c>
      <c r="N79" s="91">
        <f>SUM(N75:N78)</f>
        <v>24551342.219999999</v>
      </c>
    </row>
    <row r="80" spans="1:14" ht="12" customHeight="1">
      <c r="A80" s="82"/>
      <c r="B80" s="271" t="s">
        <v>31</v>
      </c>
      <c r="C80" s="272"/>
      <c r="D80" s="272"/>
      <c r="E80" s="272"/>
      <c r="F80" s="272"/>
      <c r="G80" s="272"/>
      <c r="H80" s="272"/>
      <c r="I80" s="272"/>
      <c r="J80" s="272"/>
      <c r="K80" s="272"/>
      <c r="L80" s="272"/>
      <c r="M80" s="272"/>
      <c r="N80" s="273"/>
    </row>
    <row r="81" spans="1:14" ht="12" customHeight="1">
      <c r="A81" s="82"/>
      <c r="B81" s="59" t="s">
        <v>288</v>
      </c>
      <c r="C81" s="83" t="s">
        <v>289</v>
      </c>
      <c r="D81" s="89">
        <v>10.85</v>
      </c>
      <c r="E81" s="89">
        <v>10.85</v>
      </c>
      <c r="F81" s="89">
        <v>10.85</v>
      </c>
      <c r="G81" s="89">
        <v>10.85</v>
      </c>
      <c r="H81" s="89">
        <v>10.85</v>
      </c>
      <c r="I81" s="89">
        <v>10.85</v>
      </c>
      <c r="J81" s="89">
        <v>10.85</v>
      </c>
      <c r="K81" s="71">
        <v>0</v>
      </c>
      <c r="L81" s="112">
        <v>1</v>
      </c>
      <c r="M81" s="87">
        <v>46000</v>
      </c>
      <c r="N81" s="87">
        <v>499100</v>
      </c>
    </row>
    <row r="82" spans="1:14" ht="12" customHeight="1">
      <c r="A82" s="82"/>
      <c r="B82" s="274" t="s">
        <v>115</v>
      </c>
      <c r="C82" s="275"/>
      <c r="D82" s="276"/>
      <c r="E82" s="277"/>
      <c r="F82" s="277"/>
      <c r="G82" s="277"/>
      <c r="H82" s="277"/>
      <c r="I82" s="277"/>
      <c r="J82" s="277"/>
      <c r="K82" s="278"/>
      <c r="L82" s="91">
        <f>SUM(L81)</f>
        <v>1</v>
      </c>
      <c r="M82" s="91">
        <f>SUM(M81)</f>
        <v>46000</v>
      </c>
      <c r="N82" s="91">
        <f>SUM(N81)</f>
        <v>499100</v>
      </c>
    </row>
    <row r="83" spans="1:14" s="76" customFormat="1" ht="15.75" customHeight="1">
      <c r="B83" s="92" t="s">
        <v>86</v>
      </c>
      <c r="C83" s="265"/>
      <c r="D83" s="266"/>
      <c r="E83" s="266"/>
      <c r="F83" s="266"/>
      <c r="G83" s="266"/>
      <c r="H83" s="266"/>
      <c r="I83" s="266"/>
      <c r="J83" s="266"/>
      <c r="K83" s="267"/>
      <c r="L83" s="93">
        <f>L82+L79+L73+L70</f>
        <v>72</v>
      </c>
      <c r="M83" s="93">
        <f t="shared" ref="M83:N83" si="2">M82+M79+M73+M70</f>
        <v>126885520</v>
      </c>
      <c r="N83" s="93">
        <f t="shared" si="2"/>
        <v>37336897.019999996</v>
      </c>
    </row>
    <row r="84" spans="1:14" s="76" customFormat="1" ht="15.75" customHeight="1">
      <c r="B84" s="92" t="s">
        <v>40</v>
      </c>
      <c r="C84" s="265"/>
      <c r="D84" s="266"/>
      <c r="E84" s="266"/>
      <c r="F84" s="266"/>
      <c r="G84" s="266"/>
      <c r="H84" s="266"/>
      <c r="I84" s="266"/>
      <c r="J84" s="266"/>
      <c r="K84" s="267"/>
      <c r="L84" s="93">
        <f>L83+L65+L49</f>
        <v>853</v>
      </c>
      <c r="M84" s="93">
        <f t="shared" ref="M84:N84" si="3">M83+M65+M49</f>
        <v>515063250</v>
      </c>
      <c r="N84" s="93">
        <f t="shared" si="3"/>
        <v>1267954692.28</v>
      </c>
    </row>
    <row r="85" spans="1:14" ht="12.95" customHeight="1">
      <c r="A85" s="82"/>
      <c r="N85" s="102"/>
    </row>
    <row r="86" spans="1:14" s="76" customFormat="1" ht="18.75" customHeight="1">
      <c r="B86" s="82"/>
      <c r="C86" s="99"/>
      <c r="D86" s="82"/>
      <c r="E86" s="82"/>
      <c r="F86" s="82"/>
      <c r="G86" s="82"/>
      <c r="H86" s="82"/>
      <c r="I86" s="82"/>
      <c r="J86" s="100"/>
      <c r="K86" s="101"/>
      <c r="L86" s="102"/>
      <c r="M86" s="102"/>
      <c r="N86" s="103"/>
    </row>
    <row r="87" spans="1:14" s="76" customFormat="1" ht="18.75" customHeight="1">
      <c r="B87" s="82"/>
      <c r="C87" s="99"/>
      <c r="D87" s="82"/>
      <c r="E87" s="82"/>
      <c r="F87" s="82"/>
      <c r="G87" s="82"/>
      <c r="H87" s="82"/>
      <c r="I87" s="82"/>
      <c r="J87" s="100"/>
      <c r="K87" s="101"/>
      <c r="L87" s="102"/>
      <c r="M87" s="102"/>
      <c r="N87" s="103"/>
    </row>
    <row r="88" spans="1:14" ht="12.95" customHeight="1">
      <c r="A88" s="82"/>
    </row>
  </sheetData>
  <mergeCells count="52">
    <mergeCell ref="B56:N56"/>
    <mergeCell ref="B58:C58"/>
    <mergeCell ref="D58:K58"/>
    <mergeCell ref="B59:N59"/>
    <mergeCell ref="B70:C70"/>
    <mergeCell ref="D70:K70"/>
    <mergeCell ref="C65:K65"/>
    <mergeCell ref="B61:C61"/>
    <mergeCell ref="D61:K61"/>
    <mergeCell ref="B62:N62"/>
    <mergeCell ref="B64:C64"/>
    <mergeCell ref="D64:K64"/>
    <mergeCell ref="D44:K44"/>
    <mergeCell ref="B44:C44"/>
    <mergeCell ref="B52:N52"/>
    <mergeCell ref="B55:C55"/>
    <mergeCell ref="D55:K55"/>
    <mergeCell ref="C49:K49"/>
    <mergeCell ref="B50:N50"/>
    <mergeCell ref="B45:N45"/>
    <mergeCell ref="B48:C48"/>
    <mergeCell ref="D48:K48"/>
    <mergeCell ref="C84:K84"/>
    <mergeCell ref="B66:N66"/>
    <mergeCell ref="C83:K83"/>
    <mergeCell ref="B80:N80"/>
    <mergeCell ref="B82:C82"/>
    <mergeCell ref="D82:K82"/>
    <mergeCell ref="B71:N71"/>
    <mergeCell ref="B73:C73"/>
    <mergeCell ref="D73:K73"/>
    <mergeCell ref="B74:N74"/>
    <mergeCell ref="B79:C79"/>
    <mergeCell ref="D79:K79"/>
    <mergeCell ref="B68:N68"/>
    <mergeCell ref="B1:N1"/>
    <mergeCell ref="B3:N3"/>
    <mergeCell ref="B14:C14"/>
    <mergeCell ref="D14:K14"/>
    <mergeCell ref="B15:N15"/>
    <mergeCell ref="B28:N28"/>
    <mergeCell ref="D38:K38"/>
    <mergeCell ref="B38:C38"/>
    <mergeCell ref="B39:N39"/>
    <mergeCell ref="B18:C18"/>
    <mergeCell ref="D18:K18"/>
    <mergeCell ref="B23:N23"/>
    <mergeCell ref="B27:C27"/>
    <mergeCell ref="D27:K27"/>
    <mergeCell ref="B22:C22"/>
    <mergeCell ref="D22:K22"/>
    <mergeCell ref="B19:N19"/>
  </mergeCells>
  <pageMargins left="0.23622047244094499" right="0.23622047244094499" top="0.74803149606299202" bottom="0.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9"/>
  <sheetViews>
    <sheetView topLeftCell="A43" zoomScale="136" zoomScaleNormal="136" workbookViewId="0">
      <selection activeCell="F52" sqref="F52:G52"/>
    </sheetView>
  </sheetViews>
  <sheetFormatPr defaultColWidth="9" defaultRowHeight="15.75"/>
  <cols>
    <col min="1" max="1" width="36.5703125" style="76" customWidth="1"/>
    <col min="2" max="2" width="14.140625" style="76" customWidth="1"/>
    <col min="3" max="3" width="23.42578125" style="76" customWidth="1"/>
    <col min="4" max="4" width="19.28515625" style="76" customWidth="1"/>
    <col min="5" max="16384" width="9" style="76"/>
  </cols>
  <sheetData>
    <row r="1" spans="1:4" ht="18" customHeight="1">
      <c r="A1" s="240" t="s">
        <v>305</v>
      </c>
      <c r="B1" s="240"/>
      <c r="C1" s="240"/>
      <c r="D1" s="240"/>
    </row>
    <row r="2" spans="1:4" ht="18.75" customHeight="1">
      <c r="A2" s="104" t="s">
        <v>41</v>
      </c>
      <c r="B2" s="104" t="s">
        <v>20</v>
      </c>
      <c r="C2" s="104" t="s">
        <v>116</v>
      </c>
      <c r="D2" s="104" t="s">
        <v>19</v>
      </c>
    </row>
    <row r="3" spans="1:4" ht="14.1" customHeight="1">
      <c r="A3" s="285" t="s">
        <v>29</v>
      </c>
      <c r="B3" s="286"/>
      <c r="C3" s="286"/>
      <c r="D3" s="287"/>
    </row>
    <row r="4" spans="1:4" ht="14.1" customHeight="1">
      <c r="A4" s="59" t="s">
        <v>226</v>
      </c>
      <c r="B4" s="83" t="s">
        <v>227</v>
      </c>
      <c r="C4" s="60">
        <v>0.26</v>
      </c>
      <c r="D4" s="60">
        <v>0.26</v>
      </c>
    </row>
    <row r="5" spans="1:4" ht="14.1" customHeight="1">
      <c r="A5" s="59" t="s">
        <v>199</v>
      </c>
      <c r="B5" s="83" t="s">
        <v>200</v>
      </c>
      <c r="C5" s="60">
        <v>1.05</v>
      </c>
      <c r="D5" s="60">
        <v>1.05</v>
      </c>
    </row>
    <row r="6" spans="1:4" ht="14.1" customHeight="1">
      <c r="A6" s="59" t="s">
        <v>266</v>
      </c>
      <c r="B6" s="83" t="s">
        <v>267</v>
      </c>
      <c r="C6" s="60">
        <v>0.78</v>
      </c>
      <c r="D6" s="60">
        <v>0.78</v>
      </c>
    </row>
    <row r="7" spans="1:4" ht="14.1" customHeight="1">
      <c r="A7" s="59" t="s">
        <v>240</v>
      </c>
      <c r="B7" s="83" t="s">
        <v>241</v>
      </c>
      <c r="C7" s="60">
        <v>0.23</v>
      </c>
      <c r="D7" s="60">
        <v>0.23</v>
      </c>
    </row>
    <row r="8" spans="1:4" ht="14.1" customHeight="1">
      <c r="A8" s="59" t="s">
        <v>252</v>
      </c>
      <c r="B8" s="83" t="s">
        <v>253</v>
      </c>
      <c r="C8" s="60">
        <v>2.2000000000000002</v>
      </c>
      <c r="D8" s="60">
        <v>2.2000000000000002</v>
      </c>
    </row>
    <row r="9" spans="1:4" ht="14.1" customHeight="1">
      <c r="A9" s="59" t="s">
        <v>117</v>
      </c>
      <c r="B9" s="83" t="s">
        <v>118</v>
      </c>
      <c r="C9" s="60">
        <v>0.41</v>
      </c>
      <c r="D9" s="60">
        <v>0.41</v>
      </c>
    </row>
    <row r="10" spans="1:4" ht="14.1" customHeight="1">
      <c r="A10" s="291" t="s">
        <v>119</v>
      </c>
      <c r="B10" s="292"/>
      <c r="C10" s="292"/>
      <c r="D10" s="293"/>
    </row>
    <row r="11" spans="1:4" ht="14.1" customHeight="1">
      <c r="A11" s="59" t="s">
        <v>189</v>
      </c>
      <c r="B11" s="83" t="s">
        <v>188</v>
      </c>
      <c r="C11" s="89">
        <v>0.78</v>
      </c>
      <c r="D11" s="89">
        <v>0.78</v>
      </c>
    </row>
    <row r="12" spans="1:4" ht="14.1" customHeight="1">
      <c r="A12" s="288" t="s">
        <v>102</v>
      </c>
      <c r="B12" s="289"/>
      <c r="C12" s="289"/>
      <c r="D12" s="290"/>
    </row>
    <row r="13" spans="1:4" ht="14.1" customHeight="1">
      <c r="A13" s="59" t="s">
        <v>284</v>
      </c>
      <c r="B13" s="83" t="s">
        <v>285</v>
      </c>
      <c r="C13" s="89">
        <v>0.9</v>
      </c>
      <c r="D13" s="89">
        <v>0.9</v>
      </c>
    </row>
    <row r="14" spans="1:4" ht="14.1" customHeight="1">
      <c r="A14" s="59" t="s">
        <v>260</v>
      </c>
      <c r="B14" s="83" t="s">
        <v>261</v>
      </c>
      <c r="C14" s="89">
        <v>0.7</v>
      </c>
      <c r="D14" s="89">
        <v>0.7</v>
      </c>
    </row>
    <row r="15" spans="1:4" ht="14.1" customHeight="1">
      <c r="A15" s="291" t="s">
        <v>103</v>
      </c>
      <c r="B15" s="292"/>
      <c r="C15" s="292"/>
      <c r="D15" s="293"/>
    </row>
    <row r="16" spans="1:4" ht="14.1" customHeight="1">
      <c r="A16" s="59" t="s">
        <v>167</v>
      </c>
      <c r="B16" s="83" t="s">
        <v>168</v>
      </c>
      <c r="C16" s="89">
        <v>2.0499999999999998</v>
      </c>
      <c r="D16" s="89">
        <v>2.0499999999999998</v>
      </c>
    </row>
    <row r="17" spans="1:4" ht="14.1" customHeight="1">
      <c r="A17" s="59" t="s">
        <v>222</v>
      </c>
      <c r="B17" s="83" t="s">
        <v>223</v>
      </c>
      <c r="C17" s="89">
        <v>17.2</v>
      </c>
      <c r="D17" s="89">
        <v>17.2</v>
      </c>
    </row>
    <row r="18" spans="1:4" ht="14.1" customHeight="1">
      <c r="A18" s="291" t="s">
        <v>31</v>
      </c>
      <c r="B18" s="292"/>
      <c r="C18" s="292"/>
      <c r="D18" s="293"/>
    </row>
    <row r="19" spans="1:4" ht="14.1" customHeight="1">
      <c r="A19" s="59" t="s">
        <v>201</v>
      </c>
      <c r="B19" s="83" t="s">
        <v>202</v>
      </c>
      <c r="C19" s="89">
        <v>103</v>
      </c>
      <c r="D19" s="89">
        <v>103</v>
      </c>
    </row>
    <row r="20" spans="1:4" ht="14.1" customHeight="1">
      <c r="A20" s="59" t="s">
        <v>156</v>
      </c>
      <c r="B20" s="83" t="s">
        <v>155</v>
      </c>
      <c r="C20" s="89">
        <v>38</v>
      </c>
      <c r="D20" s="89">
        <v>38</v>
      </c>
    </row>
    <row r="21" spans="1:4" ht="14.1" customHeight="1">
      <c r="A21" s="285" t="s">
        <v>104</v>
      </c>
      <c r="B21" s="286"/>
      <c r="C21" s="286"/>
      <c r="D21" s="287"/>
    </row>
    <row r="22" spans="1:4" ht="14.1" customHeight="1">
      <c r="A22" s="59" t="s">
        <v>182</v>
      </c>
      <c r="B22" s="83" t="s">
        <v>181</v>
      </c>
      <c r="C22" s="89">
        <v>11.5</v>
      </c>
      <c r="D22" s="89">
        <v>11.5</v>
      </c>
    </row>
    <row r="23" spans="1:4" ht="14.1" customHeight="1">
      <c r="A23" s="59" t="s">
        <v>286</v>
      </c>
      <c r="B23" s="83" t="s">
        <v>287</v>
      </c>
      <c r="C23" s="89">
        <v>4.45</v>
      </c>
      <c r="D23" s="89">
        <v>2.4</v>
      </c>
    </row>
    <row r="24" spans="1:4" ht="11.25" customHeight="1">
      <c r="A24" s="294"/>
      <c r="B24" s="295"/>
      <c r="C24" s="295"/>
      <c r="D24" s="296"/>
    </row>
    <row r="25" spans="1:4" ht="21" customHeight="1">
      <c r="A25" s="104" t="s">
        <v>41</v>
      </c>
      <c r="B25" s="104" t="s">
        <v>20</v>
      </c>
      <c r="C25" s="104" t="s">
        <v>116</v>
      </c>
      <c r="D25" s="104" t="s">
        <v>19</v>
      </c>
    </row>
    <row r="26" spans="1:4" ht="14.1" customHeight="1">
      <c r="A26" s="291" t="s">
        <v>29</v>
      </c>
      <c r="B26" s="292"/>
      <c r="C26" s="292"/>
      <c r="D26" s="293"/>
    </row>
    <row r="27" spans="1:4" ht="14.1" customHeight="1">
      <c r="A27" s="59" t="s">
        <v>134</v>
      </c>
      <c r="B27" s="83" t="s">
        <v>135</v>
      </c>
      <c r="C27" s="89">
        <v>0.16</v>
      </c>
      <c r="D27" s="89">
        <v>0.16</v>
      </c>
    </row>
    <row r="28" spans="1:4" ht="14.1" customHeight="1">
      <c r="A28" s="59" t="s">
        <v>282</v>
      </c>
      <c r="B28" s="83" t="s">
        <v>283</v>
      </c>
      <c r="C28" s="89">
        <v>0.68</v>
      </c>
      <c r="D28" s="89">
        <v>0.68</v>
      </c>
    </row>
    <row r="29" spans="1:4" ht="14.1" customHeight="1">
      <c r="A29" s="59" t="s">
        <v>246</v>
      </c>
      <c r="B29" s="83" t="s">
        <v>245</v>
      </c>
      <c r="C29" s="89">
        <v>0.19</v>
      </c>
      <c r="D29" s="89">
        <v>0.19</v>
      </c>
    </row>
    <row r="30" spans="1:4" ht="14.1" customHeight="1">
      <c r="A30" s="59" t="s">
        <v>280</v>
      </c>
      <c r="B30" s="83" t="s">
        <v>281</v>
      </c>
      <c r="C30" s="89">
        <v>0.17</v>
      </c>
      <c r="D30" s="89">
        <v>0.17</v>
      </c>
    </row>
    <row r="31" spans="1:4" ht="14.1" customHeight="1">
      <c r="A31" s="59" t="s">
        <v>250</v>
      </c>
      <c r="B31" s="83" t="s">
        <v>251</v>
      </c>
      <c r="C31" s="89">
        <v>0.16</v>
      </c>
      <c r="D31" s="89">
        <v>0.16</v>
      </c>
    </row>
    <row r="32" spans="1:4" ht="14.1" customHeight="1">
      <c r="A32" s="59" t="s">
        <v>153</v>
      </c>
      <c r="B32" s="83" t="s">
        <v>154</v>
      </c>
      <c r="C32" s="120">
        <v>0.85</v>
      </c>
      <c r="D32" s="120">
        <v>0.85</v>
      </c>
    </row>
    <row r="33" spans="1:4" ht="14.1" customHeight="1">
      <c r="A33" s="59" t="s">
        <v>230</v>
      </c>
      <c r="B33" s="83" t="s">
        <v>231</v>
      </c>
      <c r="C33" s="60">
        <v>1</v>
      </c>
      <c r="D33" s="60">
        <v>1</v>
      </c>
    </row>
    <row r="34" spans="1:4" ht="14.1" customHeight="1">
      <c r="A34" s="105" t="s">
        <v>276</v>
      </c>
      <c r="B34" s="106" t="s">
        <v>277</v>
      </c>
      <c r="C34" s="89">
        <v>1</v>
      </c>
      <c r="D34" s="60">
        <v>1</v>
      </c>
    </row>
    <row r="35" spans="1:4" ht="14.1" customHeight="1">
      <c r="A35" s="105" t="s">
        <v>254</v>
      </c>
      <c r="B35" s="106" t="s">
        <v>255</v>
      </c>
      <c r="C35" s="89">
        <v>0.11</v>
      </c>
      <c r="D35" s="60">
        <v>0.11</v>
      </c>
    </row>
    <row r="36" spans="1:4" ht="14.1" customHeight="1">
      <c r="A36" s="59" t="s">
        <v>193</v>
      </c>
      <c r="B36" s="94" t="s">
        <v>192</v>
      </c>
      <c r="C36" s="107">
        <v>1</v>
      </c>
      <c r="D36" s="60">
        <v>1</v>
      </c>
    </row>
    <row r="37" spans="1:4" ht="14.1" customHeight="1">
      <c r="A37" s="59" t="s">
        <v>162</v>
      </c>
      <c r="B37" s="83" t="s">
        <v>161</v>
      </c>
      <c r="C37" s="107">
        <v>1</v>
      </c>
      <c r="D37" s="60">
        <v>1</v>
      </c>
    </row>
    <row r="38" spans="1:4" ht="14.1" customHeight="1">
      <c r="A38" s="59" t="s">
        <v>130</v>
      </c>
      <c r="B38" s="83" t="s">
        <v>131</v>
      </c>
      <c r="C38" s="107">
        <v>0.94</v>
      </c>
      <c r="D38" s="107">
        <v>0.94</v>
      </c>
    </row>
    <row r="39" spans="1:4" ht="14.1" customHeight="1">
      <c r="A39" s="59" t="s">
        <v>178</v>
      </c>
      <c r="B39" s="83" t="s">
        <v>179</v>
      </c>
      <c r="C39" s="107">
        <v>1</v>
      </c>
      <c r="D39" s="107">
        <v>1</v>
      </c>
    </row>
    <row r="40" spans="1:4" ht="14.1" customHeight="1">
      <c r="A40" s="59" t="s">
        <v>203</v>
      </c>
      <c r="B40" s="94" t="s">
        <v>204</v>
      </c>
      <c r="C40" s="107">
        <v>1</v>
      </c>
      <c r="D40" s="107">
        <v>1</v>
      </c>
    </row>
    <row r="41" spans="1:4" ht="13.5" customHeight="1">
      <c r="A41" s="59" t="s">
        <v>132</v>
      </c>
      <c r="B41" s="83" t="s">
        <v>133</v>
      </c>
      <c r="C41" s="60">
        <v>1</v>
      </c>
      <c r="D41" s="60">
        <v>1</v>
      </c>
    </row>
    <row r="42" spans="1:4" ht="14.1" customHeight="1">
      <c r="A42" s="285" t="s">
        <v>249</v>
      </c>
      <c r="B42" s="286"/>
      <c r="C42" s="286"/>
      <c r="D42" s="287"/>
    </row>
    <row r="43" spans="1:4" ht="14.1" customHeight="1">
      <c r="A43" s="59" t="s">
        <v>248</v>
      </c>
      <c r="B43" s="83" t="s">
        <v>247</v>
      </c>
      <c r="C43" s="89">
        <v>1.2</v>
      </c>
      <c r="D43" s="89">
        <v>1.2</v>
      </c>
    </row>
    <row r="44" spans="1:4" ht="14.1" customHeight="1">
      <c r="A44" s="285" t="s">
        <v>119</v>
      </c>
      <c r="B44" s="286" t="s">
        <v>119</v>
      </c>
      <c r="C44" s="286"/>
      <c r="D44" s="287"/>
    </row>
    <row r="45" spans="1:4" ht="14.1" customHeight="1">
      <c r="A45" s="59" t="s">
        <v>242</v>
      </c>
      <c r="B45" s="83" t="s">
        <v>243</v>
      </c>
      <c r="C45" s="60">
        <v>0.69</v>
      </c>
      <c r="D45" s="60">
        <v>0.69</v>
      </c>
    </row>
    <row r="46" spans="1:4" ht="14.1" customHeight="1">
      <c r="A46" s="59" t="s">
        <v>256</v>
      </c>
      <c r="B46" s="83" t="s">
        <v>257</v>
      </c>
      <c r="C46" s="60">
        <v>0.76</v>
      </c>
      <c r="D46" s="60">
        <v>0.76</v>
      </c>
    </row>
    <row r="47" spans="1:4" ht="14.1" customHeight="1">
      <c r="A47" s="291" t="s">
        <v>103</v>
      </c>
      <c r="B47" s="292"/>
      <c r="C47" s="292"/>
      <c r="D47" s="293"/>
    </row>
    <row r="48" spans="1:4" ht="14.1" customHeight="1">
      <c r="A48" s="59" t="s">
        <v>136</v>
      </c>
      <c r="B48" s="83" t="s">
        <v>137</v>
      </c>
      <c r="C48" s="89">
        <v>3</v>
      </c>
      <c r="D48" s="89">
        <v>3</v>
      </c>
    </row>
    <row r="49" spans="1:4" ht="14.1" customHeight="1">
      <c r="A49" s="59" t="s">
        <v>109</v>
      </c>
      <c r="B49" s="83" t="s">
        <v>37</v>
      </c>
      <c r="C49" s="89">
        <v>1.28</v>
      </c>
      <c r="D49" s="89">
        <v>1.28</v>
      </c>
    </row>
    <row r="50" spans="1:4" ht="14.1" customHeight="1">
      <c r="A50" s="109" t="s">
        <v>218</v>
      </c>
      <c r="B50" s="110" t="s">
        <v>219</v>
      </c>
      <c r="C50" s="107">
        <v>100</v>
      </c>
      <c r="D50" s="60">
        <v>100</v>
      </c>
    </row>
    <row r="51" spans="1:4" ht="14.1" customHeight="1">
      <c r="A51" s="291" t="s">
        <v>102</v>
      </c>
      <c r="B51" s="292"/>
      <c r="C51" s="292"/>
      <c r="D51" s="293"/>
    </row>
    <row r="52" spans="1:4" ht="14.1" customHeight="1">
      <c r="A52" s="59" t="s">
        <v>195</v>
      </c>
      <c r="B52" s="94" t="s">
        <v>196</v>
      </c>
      <c r="C52" s="89">
        <v>1</v>
      </c>
      <c r="D52" s="108">
        <v>1</v>
      </c>
    </row>
    <row r="53" spans="1:4" ht="13.5" customHeight="1">
      <c r="A53" s="285" t="s">
        <v>104</v>
      </c>
      <c r="B53" s="286"/>
      <c r="C53" s="286"/>
      <c r="D53" s="287"/>
    </row>
    <row r="54" spans="1:4" ht="14.1" customHeight="1">
      <c r="A54" s="59" t="s">
        <v>138</v>
      </c>
      <c r="B54" s="94" t="s">
        <v>139</v>
      </c>
      <c r="C54" s="89" t="s">
        <v>140</v>
      </c>
      <c r="D54" s="89" t="s">
        <v>140</v>
      </c>
    </row>
    <row r="55" spans="1:4" ht="21" customHeight="1">
      <c r="A55" s="104" t="s">
        <v>41</v>
      </c>
      <c r="B55" s="104" t="s">
        <v>20</v>
      </c>
      <c r="C55" s="104" t="s">
        <v>116</v>
      </c>
      <c r="D55" s="104" t="s">
        <v>19</v>
      </c>
    </row>
    <row r="56" spans="1:4">
      <c r="A56" s="291" t="s">
        <v>103</v>
      </c>
      <c r="B56" s="292"/>
      <c r="C56" s="292"/>
      <c r="D56" s="293"/>
    </row>
    <row r="57" spans="1:4">
      <c r="A57" s="59" t="s">
        <v>141</v>
      </c>
      <c r="B57" s="83" t="s">
        <v>142</v>
      </c>
      <c r="C57" s="89">
        <v>0.72</v>
      </c>
      <c r="D57" s="89">
        <v>0.72</v>
      </c>
    </row>
    <row r="58" spans="1:4">
      <c r="A58" s="285" t="s">
        <v>104</v>
      </c>
      <c r="B58" s="286"/>
      <c r="C58" s="286"/>
      <c r="D58" s="287"/>
    </row>
    <row r="59" spans="1:4">
      <c r="A59" s="59" t="s">
        <v>107</v>
      </c>
      <c r="B59" s="83" t="s">
        <v>43</v>
      </c>
      <c r="C59" s="89">
        <v>0.4</v>
      </c>
      <c r="D59" s="89">
        <v>0.4</v>
      </c>
    </row>
  </sheetData>
  <mergeCells count="16">
    <mergeCell ref="A58:D58"/>
    <mergeCell ref="A1:D1"/>
    <mergeCell ref="A3:D3"/>
    <mergeCell ref="A12:D12"/>
    <mergeCell ref="A15:D15"/>
    <mergeCell ref="A21:D21"/>
    <mergeCell ref="A10:D10"/>
    <mergeCell ref="A18:D18"/>
    <mergeCell ref="A56:D56"/>
    <mergeCell ref="A53:D53"/>
    <mergeCell ref="A47:D47"/>
    <mergeCell ref="A26:D26"/>
    <mergeCell ref="A24:D24"/>
    <mergeCell ref="A51:D51"/>
    <mergeCell ref="A44:D44"/>
    <mergeCell ref="A42:D42"/>
  </mergeCells>
  <pageMargins left="0.23622047244094499" right="0.23622047244094499" top="0.74803149606299202" bottom="0.5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5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212" ht="22.5">
      <c r="B1" s="321" t="s">
        <v>0</v>
      </c>
      <c r="C1" s="322"/>
      <c r="D1" s="323"/>
      <c r="E1" s="7"/>
      <c r="F1" s="14"/>
      <c r="G1" s="14"/>
      <c r="H1" s="14"/>
      <c r="I1" s="14"/>
    </row>
    <row r="2" spans="1:212" ht="16.5" customHeight="1">
      <c r="B2" s="324"/>
      <c r="C2" s="325"/>
      <c r="D2" s="326"/>
      <c r="E2" s="7"/>
      <c r="F2" s="14"/>
      <c r="G2" s="14"/>
      <c r="H2" s="14"/>
      <c r="I2" s="14"/>
    </row>
    <row r="3" spans="1:212" ht="22.5">
      <c r="B3" s="332" t="s">
        <v>303</v>
      </c>
      <c r="C3" s="333"/>
      <c r="D3" s="333"/>
      <c r="E3" s="333"/>
      <c r="F3" s="333"/>
      <c r="G3" s="333"/>
      <c r="H3" s="333"/>
      <c r="I3" s="334"/>
    </row>
    <row r="4" spans="1:212" ht="24.75">
      <c r="A4" s="125"/>
      <c r="B4" s="335" t="s">
        <v>304</v>
      </c>
      <c r="C4" s="336"/>
      <c r="D4" s="336"/>
      <c r="E4" s="336"/>
      <c r="F4" s="336"/>
      <c r="G4" s="336"/>
      <c r="H4" s="336"/>
      <c r="I4" s="337"/>
    </row>
    <row r="5" spans="1:212" ht="30">
      <c r="A5" s="125"/>
      <c r="B5" s="126" t="s">
        <v>15</v>
      </c>
      <c r="C5" s="127" t="s">
        <v>20</v>
      </c>
      <c r="D5" s="127" t="s">
        <v>22</v>
      </c>
      <c r="E5" s="127" t="s">
        <v>23</v>
      </c>
      <c r="F5" s="127" t="s">
        <v>24</v>
      </c>
      <c r="G5" s="128" t="s">
        <v>28</v>
      </c>
      <c r="H5" s="128" t="s">
        <v>18</v>
      </c>
      <c r="I5" s="129" t="s">
        <v>7</v>
      </c>
    </row>
    <row r="6" spans="1:212" ht="22.5">
      <c r="A6" s="125"/>
      <c r="B6" s="338" t="s">
        <v>29</v>
      </c>
      <c r="C6" s="339"/>
      <c r="D6" s="339"/>
      <c r="E6" s="339"/>
      <c r="F6" s="339"/>
      <c r="G6" s="339"/>
      <c r="H6" s="339"/>
      <c r="I6" s="340"/>
    </row>
    <row r="7" spans="1:212" ht="22.5">
      <c r="A7" s="125"/>
      <c r="B7" s="130" t="s">
        <v>44</v>
      </c>
      <c r="C7" s="131" t="s">
        <v>45</v>
      </c>
      <c r="D7" s="132">
        <v>0.09</v>
      </c>
      <c r="E7" s="132">
        <v>0.08</v>
      </c>
      <c r="F7" s="132">
        <v>0.08</v>
      </c>
      <c r="G7" s="133">
        <v>6</v>
      </c>
      <c r="H7" s="133">
        <v>16000000</v>
      </c>
      <c r="I7" s="133">
        <v>1290000</v>
      </c>
    </row>
    <row r="8" spans="1:212" ht="22.5">
      <c r="A8" s="125"/>
      <c r="B8" s="134" t="s">
        <v>297</v>
      </c>
      <c r="C8" s="341"/>
      <c r="D8" s="320"/>
      <c r="E8" s="320"/>
      <c r="F8" s="342"/>
      <c r="G8" s="135">
        <f>SUM(G7:G7)</f>
        <v>6</v>
      </c>
      <c r="H8" s="135">
        <f>SUM(H7:H7)</f>
        <v>16000000</v>
      </c>
      <c r="I8" s="135">
        <f>SUM(I7:I7)</f>
        <v>1290000</v>
      </c>
    </row>
    <row r="9" spans="1:212" ht="22.5">
      <c r="A9" s="125"/>
      <c r="B9" s="136" t="s">
        <v>298</v>
      </c>
      <c r="C9" s="343"/>
      <c r="D9" s="344"/>
      <c r="E9" s="344"/>
      <c r="F9" s="345"/>
      <c r="G9" s="137">
        <f>G8</f>
        <v>6</v>
      </c>
      <c r="H9" s="137">
        <f t="shared" ref="H9:I9" si="0">H8</f>
        <v>16000000</v>
      </c>
      <c r="I9" s="137">
        <f t="shared" si="0"/>
        <v>1290000</v>
      </c>
    </row>
    <row r="10" spans="1:212" s="124" customFormat="1" ht="21">
      <c r="A10" s="22"/>
      <c r="B10" s="22"/>
      <c r="C10" s="22"/>
      <c r="D10" s="22"/>
      <c r="E10" s="22"/>
      <c r="F10" s="22"/>
      <c r="G10" s="22"/>
      <c r="H10" s="22"/>
      <c r="I10" s="2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</row>
    <row r="11" spans="1:212" ht="17.25" customHeight="1">
      <c r="B11" s="330" t="s">
        <v>174</v>
      </c>
      <c r="C11" s="331"/>
      <c r="D11" s="331"/>
      <c r="E11" s="331"/>
      <c r="F11" s="331"/>
      <c r="G11" s="331"/>
      <c r="H11" s="331"/>
      <c r="I11" s="331"/>
    </row>
    <row r="12" spans="1:212" ht="15" customHeight="1">
      <c r="B12" s="327" t="s">
        <v>15</v>
      </c>
      <c r="C12" s="328"/>
      <c r="D12" s="329"/>
      <c r="E12" s="327" t="s">
        <v>20</v>
      </c>
      <c r="F12" s="329"/>
      <c r="G12" s="327" t="s">
        <v>46</v>
      </c>
      <c r="H12" s="328"/>
      <c r="I12" s="329"/>
    </row>
    <row r="13" spans="1:212" ht="15" customHeight="1">
      <c r="B13" s="271" t="s">
        <v>29</v>
      </c>
      <c r="C13" s="272"/>
      <c r="D13" s="272"/>
      <c r="E13" s="272"/>
      <c r="F13" s="272"/>
      <c r="G13" s="272"/>
      <c r="H13" s="272"/>
      <c r="I13" s="273"/>
    </row>
    <row r="14" spans="1:212" ht="15" customHeight="1">
      <c r="B14" s="315" t="s">
        <v>236</v>
      </c>
      <c r="C14" s="316"/>
      <c r="D14" s="317"/>
      <c r="E14" s="318" t="s">
        <v>237</v>
      </c>
      <c r="F14" s="319"/>
      <c r="G14" s="318" t="s">
        <v>87</v>
      </c>
      <c r="H14" s="320"/>
      <c r="I14" s="319"/>
    </row>
    <row r="15" spans="1:212" ht="15" customHeight="1">
      <c r="B15" s="303" t="s">
        <v>89</v>
      </c>
      <c r="C15" s="304"/>
      <c r="D15" s="304"/>
      <c r="E15" s="304"/>
      <c r="F15" s="304"/>
      <c r="G15" s="304"/>
      <c r="H15" s="304"/>
      <c r="I15" s="305"/>
    </row>
    <row r="16" spans="1:212" ht="15" customHeight="1">
      <c r="B16" s="306" t="s">
        <v>151</v>
      </c>
      <c r="C16" s="307"/>
      <c r="D16" s="308"/>
      <c r="E16" s="309" t="s">
        <v>152</v>
      </c>
      <c r="F16" s="310"/>
      <c r="G16" s="309">
        <v>9.5</v>
      </c>
      <c r="H16" s="311">
        <v>9.5</v>
      </c>
      <c r="I16" s="310">
        <v>9.5</v>
      </c>
    </row>
    <row r="17" spans="2:9" ht="15" customHeight="1">
      <c r="B17" s="306" t="s">
        <v>149</v>
      </c>
      <c r="C17" s="307"/>
      <c r="D17" s="308"/>
      <c r="E17" s="309" t="s">
        <v>150</v>
      </c>
      <c r="F17" s="310"/>
      <c r="G17" s="309">
        <v>10</v>
      </c>
      <c r="H17" s="311"/>
      <c r="I17" s="310"/>
    </row>
    <row r="18" spans="2:9" ht="15" customHeight="1">
      <c r="B18" s="297" t="s">
        <v>165</v>
      </c>
      <c r="C18" s="298"/>
      <c r="D18" s="299"/>
      <c r="E18" s="300" t="s">
        <v>166</v>
      </c>
      <c r="F18" s="301"/>
      <c r="G18" s="300">
        <v>1</v>
      </c>
      <c r="H18" s="302"/>
      <c r="I18" s="301"/>
    </row>
    <row r="19" spans="2:9" ht="15" customHeight="1">
      <c r="B19" s="297" t="s">
        <v>197</v>
      </c>
      <c r="C19" s="298"/>
      <c r="D19" s="299"/>
      <c r="E19" s="300" t="s">
        <v>198</v>
      </c>
      <c r="F19" s="301"/>
      <c r="G19" s="300" t="s">
        <v>87</v>
      </c>
      <c r="H19" s="302"/>
      <c r="I19" s="301"/>
    </row>
    <row r="20" spans="2:9" ht="15" customHeight="1">
      <c r="B20" s="297" t="s">
        <v>146</v>
      </c>
      <c r="C20" s="298"/>
      <c r="D20" s="299"/>
      <c r="E20" s="300" t="s">
        <v>145</v>
      </c>
      <c r="F20" s="301"/>
      <c r="G20" s="300" t="s">
        <v>87</v>
      </c>
      <c r="H20" s="302"/>
      <c r="I20" s="301"/>
    </row>
    <row r="21" spans="2:9" ht="15" customHeight="1">
      <c r="B21" s="312" t="s">
        <v>119</v>
      </c>
      <c r="C21" s="313"/>
      <c r="D21" s="313"/>
      <c r="E21" s="313"/>
      <c r="F21" s="313"/>
      <c r="G21" s="313"/>
      <c r="H21" s="313"/>
      <c r="I21" s="314"/>
    </row>
    <row r="22" spans="2:9" ht="15" customHeight="1">
      <c r="B22" s="297" t="s">
        <v>207</v>
      </c>
      <c r="C22" s="298"/>
      <c r="D22" s="299"/>
      <c r="E22" s="300" t="s">
        <v>208</v>
      </c>
      <c r="F22" s="301"/>
      <c r="G22" s="300">
        <v>1</v>
      </c>
      <c r="H22" s="302"/>
      <c r="I22" s="301"/>
    </row>
    <row r="23" spans="2:9" ht="15" customHeight="1">
      <c r="B23" s="297" t="s">
        <v>158</v>
      </c>
      <c r="C23" s="298"/>
      <c r="D23" s="299"/>
      <c r="E23" s="300" t="s">
        <v>157</v>
      </c>
      <c r="F23" s="301"/>
      <c r="G23" s="300" t="s">
        <v>87</v>
      </c>
      <c r="H23" s="302"/>
      <c r="I23" s="301"/>
    </row>
    <row r="24" spans="2:9" ht="25.5" customHeight="1"/>
    <row r="25" spans="2:9" ht="22.5"/>
  </sheetData>
  <mergeCells count="37">
    <mergeCell ref="B13:I13"/>
    <mergeCell ref="B14:D14"/>
    <mergeCell ref="E14:F14"/>
    <mergeCell ref="G14:I14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23:D23"/>
    <mergeCell ref="E23:F23"/>
    <mergeCell ref="G23:I23"/>
    <mergeCell ref="B20:D20"/>
    <mergeCell ref="E20:F20"/>
    <mergeCell ref="G20:I20"/>
    <mergeCell ref="B22:D22"/>
    <mergeCell ref="E22:F22"/>
    <mergeCell ref="G22:I22"/>
    <mergeCell ref="B21:I21"/>
    <mergeCell ref="B19:D19"/>
    <mergeCell ref="E19:F19"/>
    <mergeCell ref="G19:I19"/>
    <mergeCell ref="B15:I15"/>
    <mergeCell ref="B18:D18"/>
    <mergeCell ref="B16:D16"/>
    <mergeCell ref="E16:F16"/>
    <mergeCell ref="G16:I16"/>
    <mergeCell ref="E18:F18"/>
    <mergeCell ref="G18:I18"/>
    <mergeCell ref="B17:D17"/>
    <mergeCell ref="E17:F17"/>
    <mergeCell ref="G17:I1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D3082-E61A-4B85-9B03-92890B8E7927}">
  <dimension ref="A1:I61"/>
  <sheetViews>
    <sheetView workbookViewId="0">
      <selection activeCell="F17" sqref="F17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53" t="s">
        <v>0</v>
      </c>
      <c r="C1" s="353"/>
      <c r="D1" s="353"/>
      <c r="E1" s="353"/>
      <c r="F1" s="145"/>
      <c r="H1" s="146"/>
      <c r="I1" s="146"/>
    </row>
    <row r="2" spans="1:9" ht="18" customHeight="1">
      <c r="B2" s="353" t="s">
        <v>311</v>
      </c>
      <c r="C2" s="353"/>
      <c r="D2" s="353"/>
      <c r="E2" s="353"/>
      <c r="F2" s="353"/>
      <c r="H2" s="146"/>
      <c r="I2" s="146"/>
    </row>
    <row r="3" spans="1:9" ht="18" customHeight="1">
      <c r="B3" s="144" t="s">
        <v>312</v>
      </c>
      <c r="C3" s="147"/>
      <c r="D3" s="148"/>
      <c r="E3" s="145"/>
      <c r="F3" s="145"/>
      <c r="H3" s="146"/>
      <c r="I3" s="146"/>
    </row>
    <row r="4" spans="1:9" ht="18" customHeight="1">
      <c r="B4" s="144"/>
      <c r="C4" s="147"/>
      <c r="D4" s="148"/>
      <c r="E4" s="145"/>
      <c r="F4" s="145"/>
      <c r="H4" s="146"/>
      <c r="I4" s="146"/>
    </row>
    <row r="5" spans="1:9">
      <c r="A5" s="172"/>
      <c r="B5" s="172"/>
      <c r="C5" s="170"/>
    </row>
    <row r="6" spans="1:9" ht="23.25">
      <c r="A6" s="172"/>
      <c r="B6" s="346" t="s">
        <v>331</v>
      </c>
      <c r="C6" s="347"/>
      <c r="D6" s="347"/>
      <c r="E6" s="347"/>
      <c r="F6" s="347"/>
    </row>
    <row r="7" spans="1:9">
      <c r="A7" s="172"/>
      <c r="B7" s="173" t="s">
        <v>41</v>
      </c>
      <c r="C7" s="174" t="s">
        <v>20</v>
      </c>
      <c r="D7" s="175" t="s">
        <v>314</v>
      </c>
      <c r="E7" s="176" t="s">
        <v>315</v>
      </c>
      <c r="F7" s="176" t="s">
        <v>316</v>
      </c>
    </row>
    <row r="8" spans="1:9" ht="17.100000000000001" customHeight="1">
      <c r="A8" s="172"/>
      <c r="B8" s="348" t="s">
        <v>29</v>
      </c>
      <c r="C8" s="349"/>
      <c r="D8" s="349"/>
      <c r="E8" s="349"/>
      <c r="F8" s="350"/>
    </row>
    <row r="9" spans="1:9" s="180" customFormat="1" ht="17.100000000000001" customHeight="1">
      <c r="A9" s="177"/>
      <c r="B9" s="178" t="s">
        <v>332</v>
      </c>
      <c r="C9" s="178" t="s">
        <v>45</v>
      </c>
      <c r="D9" s="179">
        <v>1</v>
      </c>
      <c r="E9" s="178">
        <v>5280</v>
      </c>
      <c r="F9" s="178">
        <v>475.2</v>
      </c>
    </row>
    <row r="10" spans="1:9" ht="17.100000000000001" customHeight="1">
      <c r="A10" s="170"/>
      <c r="B10" s="160" t="s">
        <v>319</v>
      </c>
      <c r="C10" s="161"/>
      <c r="D10" s="151">
        <f>SUM(D9)</f>
        <v>1</v>
      </c>
      <c r="E10" s="159">
        <f>SUM(E9)</f>
        <v>5280</v>
      </c>
      <c r="F10" s="159">
        <f>SUM(F9)</f>
        <v>475.2</v>
      </c>
    </row>
    <row r="11" spans="1:9">
      <c r="A11" s="172"/>
      <c r="B11" s="351" t="s">
        <v>40</v>
      </c>
      <c r="C11" s="352"/>
      <c r="D11" s="151">
        <f>D10</f>
        <v>1</v>
      </c>
      <c r="E11" s="151">
        <f>E10</f>
        <v>5280</v>
      </c>
      <c r="F11" s="151">
        <f>F10</f>
        <v>475.2</v>
      </c>
    </row>
    <row r="12" spans="1:9">
      <c r="A12" s="172"/>
      <c r="B12" s="172"/>
      <c r="C12" s="170"/>
    </row>
    <row r="13" spans="1:9">
      <c r="A13" s="172"/>
      <c r="B13" s="172"/>
      <c r="C13" s="170"/>
    </row>
    <row r="14" spans="1:9">
      <c r="A14" s="172"/>
      <c r="B14" s="172"/>
      <c r="C14" s="170"/>
    </row>
    <row r="15" spans="1:9">
      <c r="A15" s="172"/>
      <c r="B15" s="172"/>
      <c r="C15" s="170"/>
    </row>
    <row r="16" spans="1:9">
      <c r="A16" s="172"/>
      <c r="B16" s="172"/>
      <c r="C16" s="170"/>
    </row>
    <row r="17" spans="1:3">
      <c r="A17" s="172"/>
      <c r="B17" s="172"/>
      <c r="C17" s="170"/>
    </row>
    <row r="18" spans="1:3">
      <c r="A18" s="172"/>
      <c r="B18" s="172"/>
      <c r="C18" s="170"/>
    </row>
    <row r="19" spans="1:3">
      <c r="A19" s="172"/>
      <c r="B19" s="172"/>
      <c r="C19" s="170"/>
    </row>
    <row r="20" spans="1:3">
      <c r="A20" s="172"/>
      <c r="B20" s="172"/>
      <c r="C20" s="170"/>
    </row>
    <row r="21" spans="1:3">
      <c r="A21" s="172"/>
      <c r="B21" s="172"/>
      <c r="C21" s="170"/>
    </row>
    <row r="22" spans="1:3">
      <c r="A22" s="172"/>
      <c r="B22" s="172"/>
      <c r="C22" s="170"/>
    </row>
    <row r="23" spans="1:3">
      <c r="A23" s="172"/>
      <c r="B23" s="172"/>
      <c r="C23" s="170"/>
    </row>
    <row r="24" spans="1:3">
      <c r="A24" s="172"/>
      <c r="B24" s="172"/>
      <c r="C24" s="170"/>
    </row>
    <row r="25" spans="1:3">
      <c r="A25" s="172"/>
      <c r="B25" s="172"/>
      <c r="C25" s="170"/>
    </row>
    <row r="26" spans="1:3">
      <c r="A26" s="172"/>
      <c r="B26" s="172"/>
      <c r="C26" s="170"/>
    </row>
    <row r="27" spans="1:3">
      <c r="A27" s="172"/>
      <c r="B27" s="172"/>
      <c r="C27" s="170"/>
    </row>
    <row r="28" spans="1:3">
      <c r="A28" s="172"/>
      <c r="B28" s="172"/>
      <c r="C28" s="170"/>
    </row>
    <row r="29" spans="1:3">
      <c r="A29" s="172"/>
      <c r="B29" s="172"/>
      <c r="C29" s="170"/>
    </row>
    <row r="30" spans="1:3">
      <c r="A30" s="172"/>
      <c r="B30" s="172"/>
      <c r="C30" s="170"/>
    </row>
    <row r="31" spans="1:3">
      <c r="A31" s="172"/>
      <c r="B31" s="172"/>
      <c r="C31" s="170"/>
    </row>
    <row r="32" spans="1:3">
      <c r="A32" s="172"/>
      <c r="B32" s="172"/>
      <c r="C32" s="170"/>
    </row>
    <row r="33" spans="1:3">
      <c r="A33" s="172"/>
      <c r="B33" s="172"/>
      <c r="C33" s="170"/>
    </row>
    <row r="34" spans="1:3">
      <c r="A34" s="172"/>
      <c r="B34" s="172"/>
      <c r="C34" s="170"/>
    </row>
    <row r="35" spans="1:3">
      <c r="A35" s="172"/>
      <c r="B35" s="172"/>
      <c r="C35" s="170"/>
    </row>
    <row r="36" spans="1:3">
      <c r="A36" s="172"/>
      <c r="B36" s="172"/>
      <c r="C36" s="170"/>
    </row>
    <row r="37" spans="1:3">
      <c r="A37" s="172"/>
      <c r="B37" s="172"/>
      <c r="C37" s="170"/>
    </row>
    <row r="38" spans="1:3">
      <c r="A38" s="172"/>
      <c r="B38" s="172"/>
      <c r="C38" s="170"/>
    </row>
    <row r="39" spans="1:3">
      <c r="A39" s="172"/>
      <c r="B39" s="172"/>
      <c r="C39" s="170"/>
    </row>
    <row r="40" spans="1:3">
      <c r="A40" s="172"/>
      <c r="B40" s="172"/>
      <c r="C40" s="170"/>
    </row>
    <row r="41" spans="1:3">
      <c r="A41" s="172"/>
      <c r="B41" s="172"/>
      <c r="C41" s="170"/>
    </row>
    <row r="42" spans="1:3">
      <c r="A42" s="172"/>
      <c r="B42" s="172"/>
      <c r="C42" s="170"/>
    </row>
    <row r="43" spans="1:3">
      <c r="A43" s="172"/>
      <c r="B43" s="172"/>
      <c r="C43" s="170"/>
    </row>
    <row r="44" spans="1:3">
      <c r="A44" s="172"/>
      <c r="B44" s="172"/>
      <c r="C44" s="170"/>
    </row>
    <row r="45" spans="1:3">
      <c r="A45" s="172"/>
      <c r="B45" s="172"/>
      <c r="C45" s="170"/>
    </row>
    <row r="46" spans="1:3">
      <c r="A46" s="172"/>
      <c r="B46" s="172"/>
      <c r="C46" s="170"/>
    </row>
    <row r="47" spans="1:3">
      <c r="A47" s="172"/>
      <c r="B47" s="172"/>
      <c r="C47" s="170"/>
    </row>
    <row r="48" spans="1:3">
      <c r="A48" s="172"/>
      <c r="B48" s="172"/>
      <c r="C48" s="170"/>
    </row>
    <row r="49" spans="1:3">
      <c r="A49" s="172"/>
      <c r="B49" s="172"/>
      <c r="C49" s="170"/>
    </row>
    <row r="50" spans="1:3">
      <c r="A50" s="172"/>
      <c r="B50" s="172"/>
      <c r="C50" s="170"/>
    </row>
    <row r="51" spans="1:3">
      <c r="A51" s="172"/>
      <c r="B51" s="172"/>
      <c r="C51" s="170"/>
    </row>
    <row r="52" spans="1:3">
      <c r="A52" s="172"/>
      <c r="B52" s="172"/>
      <c r="C52" s="170"/>
    </row>
    <row r="53" spans="1:3">
      <c r="A53" s="172"/>
      <c r="B53" s="172"/>
      <c r="C53" s="170"/>
    </row>
    <row r="54" spans="1:3">
      <c r="A54" s="172"/>
      <c r="B54" s="172"/>
      <c r="C54" s="170"/>
    </row>
    <row r="55" spans="1:3">
      <c r="A55" s="172"/>
      <c r="B55" s="172"/>
      <c r="C55" s="170"/>
    </row>
    <row r="56" spans="1:3">
      <c r="A56" s="172"/>
      <c r="B56" s="172"/>
      <c r="C56" s="170"/>
    </row>
    <row r="57" spans="1:3">
      <c r="A57" s="172"/>
      <c r="B57" s="172"/>
      <c r="C57" s="170"/>
    </row>
    <row r="58" spans="1:3">
      <c r="A58" s="172"/>
      <c r="B58" s="172"/>
      <c r="C58" s="170"/>
    </row>
    <row r="59" spans="1:3">
      <c r="A59" s="172"/>
      <c r="B59" s="172"/>
      <c r="C59" s="170"/>
    </row>
    <row r="60" spans="1:3">
      <c r="A60" s="172"/>
      <c r="B60" s="172"/>
      <c r="C60" s="170"/>
    </row>
    <row r="61" spans="1:3">
      <c r="A61" s="172"/>
      <c r="B61" s="172"/>
      <c r="C61" s="170"/>
    </row>
  </sheetData>
  <mergeCells count="5">
    <mergeCell ref="B6:F6"/>
    <mergeCell ref="B8:F8"/>
    <mergeCell ref="B11:C11"/>
    <mergeCell ref="B1:E1"/>
    <mergeCell ref="B2:F2"/>
  </mergeCells>
  <pageMargins left="0.7" right="0.7" top="0.75" bottom="0.75" header="0.3" footer="0.3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87"/>
  <sheetViews>
    <sheetView topLeftCell="A22" zoomScale="120" zoomScaleNormal="120" workbookViewId="0">
      <selection activeCell="A23" sqref="A23:XFD23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53" t="s">
        <v>0</v>
      </c>
      <c r="C1" s="353"/>
      <c r="D1" s="353"/>
      <c r="E1" s="353"/>
      <c r="F1" s="145"/>
      <c r="H1" s="146"/>
      <c r="I1" s="146"/>
    </row>
    <row r="2" spans="1:9" ht="18" customHeight="1">
      <c r="B2" s="353" t="s">
        <v>311</v>
      </c>
      <c r="C2" s="353"/>
      <c r="D2" s="353"/>
      <c r="E2" s="353"/>
      <c r="F2" s="353"/>
      <c r="H2" s="146"/>
      <c r="I2" s="146"/>
    </row>
    <row r="3" spans="1:9" ht="18" customHeight="1">
      <c r="B3" s="144" t="s">
        <v>312</v>
      </c>
      <c r="C3" s="147"/>
      <c r="D3" s="148"/>
      <c r="E3" s="145"/>
      <c r="F3" s="145"/>
      <c r="H3" s="146"/>
      <c r="I3" s="146"/>
    </row>
    <row r="4" spans="1:9" ht="18" customHeight="1">
      <c r="B4" s="144"/>
      <c r="C4" s="147"/>
      <c r="D4" s="148"/>
      <c r="E4" s="145"/>
      <c r="F4" s="145"/>
      <c r="H4" s="146"/>
      <c r="I4" s="146"/>
    </row>
    <row r="5" spans="1:9" ht="18" customHeight="1">
      <c r="B5" s="144"/>
      <c r="C5" s="147"/>
      <c r="D5" s="148"/>
      <c r="E5" s="145"/>
      <c r="F5" s="145"/>
      <c r="H5" s="146"/>
      <c r="I5" s="146"/>
    </row>
    <row r="6" spans="1:9" ht="17.100000000000001" customHeight="1">
      <c r="B6" s="357" t="s">
        <v>313</v>
      </c>
      <c r="C6" s="358"/>
      <c r="D6" s="358"/>
      <c r="E6" s="149"/>
      <c r="F6" s="149"/>
      <c r="H6" s="146"/>
      <c r="I6" s="146"/>
    </row>
    <row r="7" spans="1:9" ht="29.25" customHeight="1">
      <c r="A7" s="172"/>
      <c r="B7" s="173" t="s">
        <v>41</v>
      </c>
      <c r="C7" s="174" t="s">
        <v>20</v>
      </c>
      <c r="D7" s="175" t="s">
        <v>314</v>
      </c>
      <c r="E7" s="176" t="s">
        <v>315</v>
      </c>
      <c r="F7" s="176" t="s">
        <v>316</v>
      </c>
    </row>
    <row r="8" spans="1:9" ht="17.100000000000001" customHeight="1">
      <c r="B8" s="354" t="s">
        <v>29</v>
      </c>
      <c r="C8" s="355"/>
      <c r="D8" s="355"/>
      <c r="E8" s="355"/>
      <c r="F8" s="356"/>
    </row>
    <row r="9" spans="1:9" ht="17.100000000000001" customHeight="1">
      <c r="A9" s="114"/>
      <c r="B9" s="150" t="s">
        <v>317</v>
      </c>
      <c r="C9" s="150" t="s">
        <v>291</v>
      </c>
      <c r="D9" s="151">
        <v>1</v>
      </c>
      <c r="E9" s="152">
        <v>340000</v>
      </c>
      <c r="F9" s="152">
        <v>1213800</v>
      </c>
    </row>
    <row r="10" spans="1:9" ht="17.100000000000001" customHeight="1">
      <c r="A10" s="114"/>
      <c r="B10" s="150" t="s">
        <v>318</v>
      </c>
      <c r="C10" s="150" t="s">
        <v>114</v>
      </c>
      <c r="D10" s="151">
        <v>2</v>
      </c>
      <c r="E10" s="152">
        <v>850000</v>
      </c>
      <c r="F10" s="152">
        <v>3995000</v>
      </c>
    </row>
    <row r="11" spans="1:9" ht="17.100000000000001" customHeight="1">
      <c r="A11" s="114"/>
      <c r="B11" s="153" t="s">
        <v>319</v>
      </c>
      <c r="C11" s="154"/>
      <c r="D11" s="151">
        <f>SUM(D9:D10)</f>
        <v>3</v>
      </c>
      <c r="E11" s="152">
        <f>SUM(E9:E10)</f>
        <v>1190000</v>
      </c>
      <c r="F11" s="152">
        <f>SUM(F9:F10)</f>
        <v>5208800</v>
      </c>
    </row>
    <row r="12" spans="1:9" ht="17.100000000000001" customHeight="1">
      <c r="A12" s="114"/>
      <c r="B12" s="354" t="s">
        <v>320</v>
      </c>
      <c r="C12" s="355"/>
      <c r="D12" s="355"/>
      <c r="E12" s="355"/>
      <c r="F12" s="356"/>
      <c r="G12" s="155"/>
    </row>
    <row r="13" spans="1:9" ht="17.100000000000001" customHeight="1">
      <c r="A13" s="114"/>
      <c r="B13" s="150" t="s">
        <v>272</v>
      </c>
      <c r="C13" s="156" t="s">
        <v>273</v>
      </c>
      <c r="D13" s="151">
        <v>1</v>
      </c>
      <c r="E13" s="152">
        <v>10000</v>
      </c>
      <c r="F13" s="152">
        <v>44000</v>
      </c>
      <c r="G13" s="157"/>
    </row>
    <row r="14" spans="1:9" ht="17.100000000000001" customHeight="1">
      <c r="A14" s="114"/>
      <c r="B14" s="153" t="s">
        <v>321</v>
      </c>
      <c r="C14" s="156"/>
      <c r="D14" s="151">
        <f>SUM(D13)</f>
        <v>1</v>
      </c>
      <c r="E14" s="152">
        <f>SUM(E13)</f>
        <v>10000</v>
      </c>
      <c r="F14" s="152">
        <f>SUM(F13)</f>
        <v>44000</v>
      </c>
      <c r="I14" s="158"/>
    </row>
    <row r="15" spans="1:9" ht="17.100000000000001" customHeight="1">
      <c r="A15" s="114"/>
      <c r="B15" s="354" t="s">
        <v>322</v>
      </c>
      <c r="C15" s="355"/>
      <c r="D15" s="355"/>
      <c r="E15" s="355"/>
      <c r="F15" s="356"/>
    </row>
    <row r="16" spans="1:9" ht="17.100000000000001" customHeight="1">
      <c r="A16" s="114"/>
      <c r="B16" s="159" t="s">
        <v>185</v>
      </c>
      <c r="C16" s="160" t="s">
        <v>186</v>
      </c>
      <c r="D16" s="151">
        <v>2</v>
      </c>
      <c r="E16" s="152">
        <v>100000</v>
      </c>
      <c r="F16" s="152">
        <v>514000</v>
      </c>
    </row>
    <row r="17" spans="1:6" ht="17.100000000000001" customHeight="1">
      <c r="A17" s="114"/>
      <c r="B17" s="159" t="s">
        <v>323</v>
      </c>
      <c r="C17" s="160" t="s">
        <v>271</v>
      </c>
      <c r="D17" s="151">
        <v>3</v>
      </c>
      <c r="E17" s="152">
        <v>2528695</v>
      </c>
      <c r="F17" s="152">
        <v>7100346</v>
      </c>
    </row>
    <row r="18" spans="1:6" ht="17.100000000000001" customHeight="1">
      <c r="A18" s="114"/>
      <c r="B18" s="160" t="s">
        <v>324</v>
      </c>
      <c r="C18" s="161"/>
      <c r="D18" s="151">
        <f>SUM(D16:D17)</f>
        <v>5</v>
      </c>
      <c r="E18" s="152">
        <f>SUM(E16:E17)</f>
        <v>2628695</v>
      </c>
      <c r="F18" s="152">
        <f>SUM(F16:F17)</f>
        <v>7614346</v>
      </c>
    </row>
    <row r="19" spans="1:6">
      <c r="A19" s="114"/>
      <c r="B19" s="348" t="s">
        <v>30</v>
      </c>
      <c r="C19" s="349"/>
      <c r="D19" s="349"/>
      <c r="E19" s="349"/>
      <c r="F19" s="350"/>
    </row>
    <row r="20" spans="1:6">
      <c r="A20" s="114"/>
      <c r="B20" s="159" t="s">
        <v>325</v>
      </c>
      <c r="C20" s="159" t="s">
        <v>164</v>
      </c>
      <c r="D20" s="151">
        <v>1</v>
      </c>
      <c r="E20" s="159">
        <v>90000</v>
      </c>
      <c r="F20" s="159">
        <v>1186200</v>
      </c>
    </row>
    <row r="21" spans="1:6">
      <c r="A21" s="114"/>
      <c r="B21" s="153" t="s">
        <v>326</v>
      </c>
      <c r="C21" s="154"/>
      <c r="D21" s="151">
        <f>SUM(D20)</f>
        <v>1</v>
      </c>
      <c r="E21" s="159">
        <f>SUM(E20)</f>
        <v>90000</v>
      </c>
      <c r="F21" s="159">
        <f>SUM(F20)</f>
        <v>1186200</v>
      </c>
    </row>
    <row r="22" spans="1:6">
      <c r="A22" s="114"/>
      <c r="B22" s="359" t="s">
        <v>40</v>
      </c>
      <c r="C22" s="360"/>
      <c r="D22" s="151">
        <f>D11+D14+D18+D21</f>
        <v>10</v>
      </c>
      <c r="E22" s="159">
        <f>E11+E14+E18+E21</f>
        <v>3918695</v>
      </c>
      <c r="F22" s="159">
        <f>F11+F14+F18+F21</f>
        <v>14053346</v>
      </c>
    </row>
    <row r="23" spans="1:6">
      <c r="A23" s="114"/>
      <c r="B23" s="114"/>
      <c r="D23" s="163"/>
      <c r="E23" s="164"/>
      <c r="F23" s="164"/>
    </row>
    <row r="24" spans="1:6" ht="18.75">
      <c r="A24" s="114"/>
      <c r="B24" s="165" t="s">
        <v>327</v>
      </c>
      <c r="C24" s="166"/>
      <c r="D24" s="167"/>
      <c r="E24" s="168"/>
      <c r="F24" s="169"/>
    </row>
    <row r="25" spans="1:6" ht="29.25" customHeight="1">
      <c r="A25" s="172"/>
      <c r="B25" s="173" t="s">
        <v>41</v>
      </c>
      <c r="C25" s="174" t="s">
        <v>20</v>
      </c>
      <c r="D25" s="175" t="s">
        <v>314</v>
      </c>
      <c r="E25" s="176" t="s">
        <v>315</v>
      </c>
      <c r="F25" s="176" t="s">
        <v>316</v>
      </c>
    </row>
    <row r="26" spans="1:6">
      <c r="A26" s="114"/>
      <c r="B26" s="354" t="s">
        <v>29</v>
      </c>
      <c r="C26" s="355"/>
      <c r="D26" s="355"/>
      <c r="E26" s="355"/>
      <c r="F26" s="356"/>
    </row>
    <row r="27" spans="1:6" ht="17.100000000000001" customHeight="1">
      <c r="A27" s="170"/>
      <c r="B27" s="159" t="s">
        <v>328</v>
      </c>
      <c r="C27" s="159" t="s">
        <v>100</v>
      </c>
      <c r="D27" s="151">
        <v>32</v>
      </c>
      <c r="E27" s="159">
        <v>44639497</v>
      </c>
      <c r="F27" s="159">
        <v>89765547.579999998</v>
      </c>
    </row>
    <row r="28" spans="1:6">
      <c r="A28" s="170"/>
      <c r="B28" s="160" t="s">
        <v>319</v>
      </c>
      <c r="C28" s="161"/>
      <c r="D28" s="151">
        <f>SUM(D27)</f>
        <v>32</v>
      </c>
      <c r="E28" s="159">
        <f>SUM(E27)</f>
        <v>44639497</v>
      </c>
      <c r="F28" s="159">
        <f>SUM(F27)</f>
        <v>89765547.579999998</v>
      </c>
    </row>
    <row r="29" spans="1:6">
      <c r="A29" s="170"/>
      <c r="B29" s="348" t="s">
        <v>322</v>
      </c>
      <c r="C29" s="349"/>
      <c r="D29" s="349"/>
      <c r="E29" s="349"/>
      <c r="F29" s="350"/>
    </row>
    <row r="30" spans="1:6">
      <c r="A30" s="170"/>
      <c r="B30" s="159" t="s">
        <v>185</v>
      </c>
      <c r="C30" s="160" t="s">
        <v>186</v>
      </c>
      <c r="D30" s="151">
        <v>1</v>
      </c>
      <c r="E30" s="159">
        <v>100000</v>
      </c>
      <c r="F30" s="159">
        <v>515000</v>
      </c>
    </row>
    <row r="31" spans="1:6">
      <c r="A31" s="170"/>
      <c r="B31" s="160" t="s">
        <v>324</v>
      </c>
      <c r="C31" s="161"/>
      <c r="D31" s="151">
        <f>SUM(D30)</f>
        <v>1</v>
      </c>
      <c r="E31" s="159">
        <f>SUM(E30)</f>
        <v>100000</v>
      </c>
      <c r="F31" s="159">
        <f>SUM(F30)</f>
        <v>515000</v>
      </c>
    </row>
    <row r="32" spans="1:6">
      <c r="A32" s="170"/>
      <c r="B32" s="351" t="s">
        <v>40</v>
      </c>
      <c r="C32" s="352"/>
      <c r="D32" s="151">
        <f>D28+D31</f>
        <v>33</v>
      </c>
      <c r="E32" s="151">
        <f>E28+E31</f>
        <v>44739497</v>
      </c>
      <c r="F32" s="151">
        <f>F28+F31</f>
        <v>90280547.579999998</v>
      </c>
    </row>
    <row r="33" spans="1:6">
      <c r="A33" s="170"/>
      <c r="B33" s="171"/>
      <c r="C33" s="171"/>
      <c r="D33" s="162"/>
      <c r="E33" s="162"/>
      <c r="F33" s="162"/>
    </row>
    <row r="34" spans="1:6" ht="23.25">
      <c r="A34" s="172"/>
      <c r="B34" s="346" t="s">
        <v>329</v>
      </c>
      <c r="C34" s="347"/>
      <c r="D34" s="347"/>
      <c r="E34" s="347"/>
      <c r="F34" s="347"/>
    </row>
    <row r="35" spans="1:6" ht="29.25" customHeight="1">
      <c r="A35" s="172"/>
      <c r="B35" s="173" t="s">
        <v>41</v>
      </c>
      <c r="C35" s="174" t="s">
        <v>20</v>
      </c>
      <c r="D35" s="175" t="s">
        <v>314</v>
      </c>
      <c r="E35" s="176" t="s">
        <v>315</v>
      </c>
      <c r="F35" s="176" t="s">
        <v>316</v>
      </c>
    </row>
    <row r="36" spans="1:6" ht="17.100000000000001" customHeight="1">
      <c r="A36" s="170"/>
      <c r="B36" s="348" t="s">
        <v>322</v>
      </c>
      <c r="C36" s="349"/>
      <c r="D36" s="349"/>
      <c r="E36" s="349"/>
      <c r="F36" s="350"/>
    </row>
    <row r="37" spans="1:6" ht="17.100000000000001" customHeight="1">
      <c r="A37" s="114"/>
      <c r="B37" s="159" t="s">
        <v>330</v>
      </c>
      <c r="C37" s="160" t="s">
        <v>233</v>
      </c>
      <c r="D37" s="151">
        <v>1</v>
      </c>
      <c r="E37" s="152">
        <v>100000</v>
      </c>
      <c r="F37" s="152">
        <v>186000</v>
      </c>
    </row>
    <row r="38" spans="1:6" ht="17.100000000000001" customHeight="1">
      <c r="A38" s="170"/>
      <c r="B38" s="351" t="s">
        <v>324</v>
      </c>
      <c r="C38" s="352"/>
      <c r="D38" s="151">
        <f>SUM(D37)</f>
        <v>1</v>
      </c>
      <c r="E38" s="152">
        <f>SUM(E37)</f>
        <v>100000</v>
      </c>
      <c r="F38" s="152">
        <f>SUM(F37)</f>
        <v>186000</v>
      </c>
    </row>
    <row r="39" spans="1:6">
      <c r="A39" s="170"/>
      <c r="B39" s="351" t="s">
        <v>40</v>
      </c>
      <c r="C39" s="352"/>
      <c r="D39" s="151">
        <f>D38</f>
        <v>1</v>
      </c>
      <c r="E39" s="152">
        <f>E38</f>
        <v>100000</v>
      </c>
      <c r="F39" s="152">
        <f>F38</f>
        <v>186000</v>
      </c>
    </row>
    <row r="40" spans="1:6">
      <c r="A40" s="172"/>
      <c r="B40" s="172"/>
      <c r="C40" s="170"/>
    </row>
    <row r="41" spans="1:6">
      <c r="A41" s="172"/>
      <c r="B41" s="172"/>
      <c r="C41" s="170"/>
    </row>
    <row r="42" spans="1:6">
      <c r="A42" s="172"/>
      <c r="B42" s="172"/>
      <c r="C42" s="170"/>
    </row>
    <row r="43" spans="1:6">
      <c r="A43" s="172"/>
      <c r="B43" s="172"/>
      <c r="C43" s="170"/>
    </row>
    <row r="44" spans="1:6">
      <c r="A44" s="172"/>
      <c r="B44" s="172"/>
      <c r="C44" s="170"/>
    </row>
    <row r="45" spans="1:6">
      <c r="A45" s="172"/>
      <c r="B45" s="172"/>
      <c r="C45" s="170"/>
    </row>
    <row r="46" spans="1:6">
      <c r="A46" s="172"/>
      <c r="B46" s="172"/>
      <c r="C46" s="170"/>
    </row>
    <row r="47" spans="1:6">
      <c r="A47" s="172"/>
      <c r="B47" s="172"/>
      <c r="C47" s="170"/>
    </row>
    <row r="48" spans="1:6">
      <c r="A48" s="172"/>
      <c r="B48" s="172"/>
      <c r="C48" s="170"/>
    </row>
    <row r="49" spans="1:3">
      <c r="A49" s="172"/>
      <c r="B49" s="172"/>
      <c r="C49" s="170"/>
    </row>
    <row r="50" spans="1:3">
      <c r="A50" s="172"/>
      <c r="B50" s="172"/>
      <c r="C50" s="170"/>
    </row>
    <row r="51" spans="1:3">
      <c r="A51" s="172"/>
      <c r="B51" s="172"/>
      <c r="C51" s="170"/>
    </row>
    <row r="52" spans="1:3">
      <c r="A52" s="172"/>
      <c r="B52" s="172"/>
      <c r="C52" s="170"/>
    </row>
    <row r="53" spans="1:3">
      <c r="A53" s="172"/>
      <c r="B53" s="172"/>
      <c r="C53" s="170"/>
    </row>
    <row r="54" spans="1:3">
      <c r="A54" s="172"/>
      <c r="B54" s="172"/>
      <c r="C54" s="170"/>
    </row>
    <row r="55" spans="1:3">
      <c r="A55" s="172"/>
      <c r="B55" s="172"/>
      <c r="C55" s="170"/>
    </row>
    <row r="56" spans="1:3">
      <c r="A56" s="172"/>
      <c r="B56" s="172"/>
      <c r="C56" s="170"/>
    </row>
    <row r="57" spans="1:3">
      <c r="A57" s="172"/>
      <c r="B57" s="172"/>
      <c r="C57" s="170"/>
    </row>
    <row r="58" spans="1:3">
      <c r="A58" s="172"/>
      <c r="B58" s="172"/>
      <c r="C58" s="170"/>
    </row>
    <row r="59" spans="1:3">
      <c r="A59" s="172"/>
      <c r="B59" s="172"/>
      <c r="C59" s="170"/>
    </row>
    <row r="60" spans="1:3">
      <c r="A60" s="172"/>
      <c r="B60" s="172"/>
      <c r="C60" s="170"/>
    </row>
    <row r="61" spans="1:3">
      <c r="A61" s="172"/>
      <c r="B61" s="172"/>
      <c r="C61" s="170"/>
    </row>
    <row r="62" spans="1:3">
      <c r="A62" s="172"/>
      <c r="B62" s="172"/>
      <c r="C62" s="170"/>
    </row>
    <row r="63" spans="1:3">
      <c r="A63" s="172"/>
      <c r="B63" s="172"/>
      <c r="C63" s="170"/>
    </row>
    <row r="64" spans="1:3">
      <c r="A64" s="172"/>
      <c r="B64" s="172"/>
      <c r="C64" s="170"/>
    </row>
    <row r="65" spans="1:3">
      <c r="A65" s="172"/>
      <c r="B65" s="172"/>
      <c r="C65" s="170"/>
    </row>
    <row r="66" spans="1:3">
      <c r="A66" s="172"/>
      <c r="B66" s="172"/>
      <c r="C66" s="170"/>
    </row>
    <row r="67" spans="1:3">
      <c r="A67" s="172"/>
      <c r="B67" s="172"/>
      <c r="C67" s="170"/>
    </row>
    <row r="68" spans="1:3">
      <c r="A68" s="172"/>
      <c r="B68" s="172"/>
      <c r="C68" s="170"/>
    </row>
    <row r="69" spans="1:3">
      <c r="A69" s="172"/>
      <c r="B69" s="172"/>
      <c r="C69" s="170"/>
    </row>
    <row r="70" spans="1:3">
      <c r="A70" s="172"/>
      <c r="B70" s="172"/>
      <c r="C70" s="170"/>
    </row>
    <row r="71" spans="1:3">
      <c r="A71" s="172"/>
      <c r="B71" s="172"/>
      <c r="C71" s="170"/>
    </row>
    <row r="72" spans="1:3">
      <c r="A72" s="172"/>
      <c r="B72" s="172"/>
      <c r="C72" s="170"/>
    </row>
    <row r="73" spans="1:3">
      <c r="A73" s="172"/>
      <c r="B73" s="172"/>
      <c r="C73" s="170"/>
    </row>
    <row r="74" spans="1:3">
      <c r="A74" s="172"/>
      <c r="B74" s="172"/>
      <c r="C74" s="170"/>
    </row>
    <row r="75" spans="1:3">
      <c r="A75" s="172"/>
      <c r="B75" s="172"/>
      <c r="C75" s="170"/>
    </row>
    <row r="76" spans="1:3">
      <c r="A76" s="172"/>
      <c r="B76" s="172"/>
      <c r="C76" s="170"/>
    </row>
    <row r="77" spans="1:3">
      <c r="A77" s="172"/>
      <c r="B77" s="172"/>
      <c r="C77" s="170"/>
    </row>
    <row r="78" spans="1:3">
      <c r="A78" s="172"/>
      <c r="B78" s="172"/>
      <c r="C78" s="170"/>
    </row>
    <row r="79" spans="1:3">
      <c r="A79" s="172"/>
      <c r="B79" s="172"/>
      <c r="C79" s="170"/>
    </row>
    <row r="80" spans="1:3">
      <c r="A80" s="172"/>
      <c r="B80" s="172"/>
      <c r="C80" s="170"/>
    </row>
    <row r="81" spans="1:3">
      <c r="A81" s="172"/>
      <c r="B81" s="172"/>
      <c r="C81" s="170"/>
    </row>
    <row r="82" spans="1:3">
      <c r="A82" s="172"/>
      <c r="B82" s="172"/>
      <c r="C82" s="170"/>
    </row>
    <row r="83" spans="1:3">
      <c r="A83" s="172"/>
      <c r="B83" s="172"/>
      <c r="C83" s="170"/>
    </row>
    <row r="84" spans="1:3">
      <c r="A84" s="172"/>
      <c r="B84" s="172"/>
      <c r="C84" s="170"/>
    </row>
    <row r="85" spans="1:3">
      <c r="A85" s="172"/>
      <c r="B85" s="172"/>
      <c r="C85" s="170"/>
    </row>
    <row r="86" spans="1:3">
      <c r="A86" s="172"/>
      <c r="B86" s="172"/>
      <c r="C86" s="170"/>
    </row>
    <row r="87" spans="1:3">
      <c r="A87" s="172"/>
      <c r="B87" s="172"/>
      <c r="C87" s="170"/>
    </row>
  </sheetData>
  <mergeCells count="15">
    <mergeCell ref="B36:F36"/>
    <mergeCell ref="B38:C38"/>
    <mergeCell ref="B39:C39"/>
    <mergeCell ref="B19:F19"/>
    <mergeCell ref="B22:C22"/>
    <mergeCell ref="B26:F26"/>
    <mergeCell ref="B29:F29"/>
    <mergeCell ref="B32:C32"/>
    <mergeCell ref="B34:F34"/>
    <mergeCell ref="B15:F15"/>
    <mergeCell ref="B1:E1"/>
    <mergeCell ref="B2:F2"/>
    <mergeCell ref="B6:D6"/>
    <mergeCell ref="B8:F8"/>
    <mergeCell ref="B12:F12"/>
  </mergeCells>
  <pageMargins left="0.7" right="0" top="0.75" bottom="0" header="0.3" footer="0.3"/>
  <pageSetup paperSize="9" scale="8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61" t="s">
        <v>0</v>
      </c>
      <c r="C1" s="361"/>
      <c r="D1" s="6"/>
      <c r="E1" s="6"/>
      <c r="F1" s="6"/>
    </row>
    <row r="2" spans="1:6" ht="27.95" customHeight="1">
      <c r="A2" s="5"/>
      <c r="B2" s="362" t="s">
        <v>303</v>
      </c>
      <c r="C2" s="362"/>
      <c r="D2" s="362"/>
      <c r="E2" s="362"/>
      <c r="F2" s="362"/>
    </row>
    <row r="3" spans="1:6" ht="42.75" customHeight="1">
      <c r="B3" s="335" t="s">
        <v>47</v>
      </c>
      <c r="C3" s="336"/>
      <c r="D3" s="336"/>
      <c r="E3" s="336"/>
      <c r="F3" s="336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180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183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184</v>
      </c>
      <c r="E15" s="18" t="s">
        <v>55</v>
      </c>
      <c r="F15" s="20" t="s">
        <v>55</v>
      </c>
    </row>
    <row r="16" spans="1:6" ht="20.100000000000001" customHeight="1">
      <c r="B16" s="15" t="s">
        <v>209</v>
      </c>
      <c r="C16" s="21" t="s">
        <v>52</v>
      </c>
      <c r="D16" s="19" t="s">
        <v>211</v>
      </c>
      <c r="E16" s="18" t="s">
        <v>55</v>
      </c>
      <c r="F16" s="20" t="s">
        <v>55</v>
      </c>
    </row>
    <row r="17" spans="2:6" ht="20.100000000000001" customHeight="1">
      <c r="B17" s="15" t="s">
        <v>210</v>
      </c>
      <c r="C17" s="21" t="s">
        <v>57</v>
      </c>
      <c r="D17" s="19" t="s">
        <v>212</v>
      </c>
      <c r="E17" s="18" t="s">
        <v>55</v>
      </c>
      <c r="F17" s="20" t="s">
        <v>55</v>
      </c>
    </row>
    <row r="18" spans="2:6" ht="20.100000000000001" customHeight="1">
      <c r="B18" s="15" t="s">
        <v>209</v>
      </c>
      <c r="C18" s="21" t="s">
        <v>57</v>
      </c>
      <c r="D18" s="19" t="s">
        <v>213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1" customWidth="1"/>
    <col min="3" max="3" width="89.7109375" style="2" customWidth="1"/>
    <col min="4" max="16384" width="9" style="2"/>
  </cols>
  <sheetData>
    <row r="1" spans="1:3" ht="27.95" customHeight="1">
      <c r="A1" s="363" t="s">
        <v>62</v>
      </c>
      <c r="B1" s="363"/>
      <c r="C1" s="363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176</v>
      </c>
      <c r="B8" s="11" t="s">
        <v>175</v>
      </c>
      <c r="C8" s="12" t="s">
        <v>177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2025-11-23T10:36:00Z</cp:lastPrinted>
  <dcterms:created xsi:type="dcterms:W3CDTF">2024-09-12T06:50:39Z</dcterms:created>
  <dcterms:modified xsi:type="dcterms:W3CDTF">2025-11-23T11:02:23Z</dcterms:modified>
</cp:coreProperties>
</file>